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xampp\htdocs\ZfxIh5xControlManual\src\documents\en\"/>
    </mc:Choice>
  </mc:AlternateContent>
  <workbookProtection workbookAlgorithmName="SHA-512" workbookHashValue="9QSr1PAkpH9tvYfKbFtlAhd/M6ihPncOTCPT3gcxzz5cUYLy7B++jKiI1x1d6V9OoJJrq6ae14icrxu730KZ8w==" workbookSaltValue="+Cu4YWOCvQliPDQMZhcBoA==" workbookSpinCount="100000" lockStructure="1"/>
  <bookViews>
    <workbookView xWindow="0" yWindow="0" windowWidth="28800" windowHeight="15384" firstSheet="2" activeTab="2"/>
  </bookViews>
  <sheets>
    <sheet name="Toolchanger adj." sheetId="11" state="hidden" r:id="rId1"/>
    <sheet name="A-Axis" sheetId="12" state="hidden" r:id="rId2"/>
    <sheet name="Value table" sheetId="9" r:id="rId3"/>
    <sheet name="Print" sheetId="10" r:id="rId4"/>
    <sheet name="Calculation" sheetId="5" state="hidden" r:id="rId5"/>
  </sheets>
  <definedNames>
    <definedName name="_xlnm.Print_Area" localSheetId="3">Print!$A$2:$H$42</definedName>
  </definedNames>
  <calcPr calcId="171027"/>
</workbook>
</file>

<file path=xl/calcChain.xml><?xml version="1.0" encoding="utf-8"?>
<calcChain xmlns="http://schemas.openxmlformats.org/spreadsheetml/2006/main">
  <c r="D21" i="12" l="1"/>
  <c r="D25" i="12"/>
  <c r="D37" i="11"/>
  <c r="D41" i="11" l="1"/>
  <c r="E34" i="9" l="1"/>
  <c r="E33" i="9"/>
  <c r="E32" i="9"/>
  <c r="E31" i="9"/>
  <c r="E30" i="9"/>
  <c r="E29" i="9"/>
  <c r="E28" i="9"/>
  <c r="E27" i="9"/>
  <c r="E26" i="9"/>
  <c r="E25" i="9"/>
  <c r="E24" i="9"/>
  <c r="E23" i="9"/>
  <c r="E22" i="9"/>
  <c r="E20" i="9"/>
  <c r="E21" i="9"/>
  <c r="C50" i="5"/>
  <c r="D26" i="11" s="1"/>
  <c r="I33" i="5"/>
  <c r="I32" i="5"/>
  <c r="I31" i="5"/>
  <c r="I30" i="5"/>
  <c r="I29" i="5"/>
  <c r="I28" i="5"/>
  <c r="I27" i="5"/>
  <c r="I26" i="5"/>
  <c r="D22" i="11" l="1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G21" i="5" l="1"/>
  <c r="E36" i="9" l="1"/>
  <c r="E27" i="10" s="1"/>
  <c r="E35" i="9"/>
  <c r="E26" i="10" s="1"/>
  <c r="C28" i="5" l="1"/>
  <c r="B28" i="5"/>
  <c r="H17" i="5"/>
  <c r="G17" i="5"/>
  <c r="C17" i="5"/>
  <c r="B17" i="5"/>
  <c r="N7" i="5"/>
  <c r="M7" i="5"/>
  <c r="H7" i="5"/>
  <c r="G7" i="5"/>
  <c r="B7" i="5"/>
  <c r="B31" i="5"/>
  <c r="B21" i="5"/>
  <c r="M11" i="5"/>
  <c r="G11" i="5"/>
  <c r="B10" i="5"/>
  <c r="B18" i="5" l="1"/>
  <c r="E19" i="10" s="1"/>
  <c r="J33" i="5" l="1"/>
  <c r="E25" i="10" s="1"/>
  <c r="J32" i="5"/>
  <c r="E15" i="10" s="1"/>
  <c r="J31" i="5"/>
  <c r="E24" i="10" s="1"/>
  <c r="J30" i="5"/>
  <c r="E14" i="10" s="1"/>
  <c r="B30" i="5"/>
  <c r="B32" i="5" s="1"/>
  <c r="D41" i="9" s="1"/>
  <c r="J29" i="5"/>
  <c r="E22" i="10" s="1"/>
  <c r="C29" i="5"/>
  <c r="B29" i="5"/>
  <c r="J28" i="5"/>
  <c r="E12" i="10" s="1"/>
  <c r="J27" i="5"/>
  <c r="E21" i="10" s="1"/>
  <c r="J26" i="5"/>
  <c r="E11" i="10" s="1"/>
  <c r="H18" i="5"/>
  <c r="E23" i="10" s="1"/>
  <c r="G18" i="5"/>
  <c r="E13" i="10" s="1"/>
  <c r="C18" i="5"/>
  <c r="E17" i="10" s="1"/>
  <c r="B19" i="5"/>
  <c r="N8" i="5"/>
  <c r="N9" i="5" s="1"/>
  <c r="M8" i="5"/>
  <c r="M9" i="5" s="1"/>
  <c r="H8" i="5"/>
  <c r="E20" i="10" s="1"/>
  <c r="G8" i="5"/>
  <c r="E16" i="10" s="1"/>
  <c r="B8" i="5"/>
  <c r="E18" i="10" s="1"/>
  <c r="H19" i="5" l="1"/>
  <c r="H9" i="5"/>
  <c r="C19" i="5"/>
  <c r="B20" i="5" s="1"/>
  <c r="B22" i="5" s="1"/>
  <c r="D40" i="9" s="1"/>
  <c r="B9" i="5"/>
  <c r="B11" i="5" s="1"/>
  <c r="D42" i="9" s="1"/>
  <c r="G9" i="5"/>
  <c r="G19" i="5"/>
  <c r="M10" i="5"/>
  <c r="M12" i="5" s="1"/>
  <c r="D45" i="9" s="1"/>
  <c r="G20" i="5" l="1"/>
  <c r="G22" i="5" s="1"/>
  <c r="D43" i="9" s="1"/>
  <c r="G10" i="5"/>
  <c r="G12" i="5" s="1"/>
  <c r="D44" i="9" s="1"/>
</calcChain>
</file>

<file path=xl/comments1.xml><?xml version="1.0" encoding="utf-8"?>
<comments xmlns="http://schemas.openxmlformats.org/spreadsheetml/2006/main">
  <authors>
    <author>Werner Weithaler</author>
  </authors>
  <commentList>
    <comment ref="C6" authorId="0" shapeId="0">
      <text>
        <r>
          <rPr>
            <b/>
            <sz val="9"/>
            <color indexed="81"/>
            <rFont val="Segoe UI"/>
            <family val="2"/>
          </rPr>
          <t>Werner Weithaler:</t>
        </r>
        <r>
          <rPr>
            <sz val="9"/>
            <color indexed="81"/>
            <rFont val="Segoe UI"/>
            <family val="2"/>
          </rPr>
          <t xml:space="preserve">
Maschinen Serien Nummer</t>
        </r>
      </text>
    </comment>
    <comment ref="C7" authorId="0" shapeId="0">
      <text>
        <r>
          <rPr>
            <b/>
            <sz val="9"/>
            <color indexed="81"/>
            <rFont val="Segoe UI"/>
            <family val="2"/>
          </rPr>
          <t>Werner Weithaler:</t>
        </r>
        <r>
          <rPr>
            <sz val="9"/>
            <color indexed="81"/>
            <rFont val="Segoe UI"/>
            <family val="2"/>
          </rPr>
          <t xml:space="preserve">
Organisation des Kunden, z.B. Zfx GmbH</t>
        </r>
      </text>
    </comment>
    <comment ref="B33" authorId="0" shapeId="0">
      <text>
        <r>
          <rPr>
            <b/>
            <sz val="9"/>
            <color indexed="81"/>
            <rFont val="Segoe UI"/>
            <family val="2"/>
          </rPr>
          <t>Werner Weithaler:</t>
        </r>
        <r>
          <rPr>
            <sz val="9"/>
            <color indexed="81"/>
            <rFont val="Segoe UI"/>
            <family val="2"/>
          </rPr>
          <t xml:space="preserve">
Unterschrift des Zfx Technikers</t>
        </r>
      </text>
    </comment>
    <comment ref="F33" authorId="0" shapeId="0">
      <text>
        <r>
          <rPr>
            <b/>
            <sz val="9"/>
            <color indexed="81"/>
            <rFont val="Segoe UI"/>
            <family val="2"/>
          </rPr>
          <t>Werner Weithaler:</t>
        </r>
        <r>
          <rPr>
            <sz val="9"/>
            <color indexed="81"/>
            <rFont val="Segoe UI"/>
            <family val="2"/>
          </rPr>
          <t xml:space="preserve">
Unterschrift des Kunden/
Schulungsteilnehmers</t>
        </r>
      </text>
    </comment>
    <comment ref="C34" authorId="0" shapeId="0">
      <text>
        <r>
          <rPr>
            <b/>
            <sz val="9"/>
            <color indexed="81"/>
            <rFont val="Segoe UI"/>
            <family val="2"/>
          </rPr>
          <t xml:space="preserve">Werner Weithaler:
</t>
        </r>
        <r>
          <rPr>
            <sz val="9"/>
            <color indexed="81"/>
            <rFont val="Segoe UI"/>
            <family val="2"/>
          </rPr>
          <t xml:space="preserve">Name des Zfx Technikers
</t>
        </r>
      </text>
    </comment>
    <comment ref="F34" authorId="0" shapeId="0">
      <text>
        <r>
          <rPr>
            <b/>
            <sz val="9"/>
            <color indexed="81"/>
            <rFont val="Segoe UI"/>
            <family val="2"/>
          </rPr>
          <t>Werner Weithaler:</t>
        </r>
        <r>
          <rPr>
            <sz val="9"/>
            <color indexed="81"/>
            <rFont val="Segoe UI"/>
            <family val="2"/>
          </rPr>
          <t xml:space="preserve">
Name des Kunden/
Schulungsteilnehmers</t>
        </r>
      </text>
    </comment>
  </commentList>
</comments>
</file>

<file path=xl/sharedStrings.xml><?xml version="1.0" encoding="utf-8"?>
<sst xmlns="http://schemas.openxmlformats.org/spreadsheetml/2006/main" count="245" uniqueCount="139">
  <si>
    <t>Kinematik_SL</t>
  </si>
  <si>
    <t>Z-Korrektur</t>
  </si>
  <si>
    <t xml:space="preserve"> Punkt 3</t>
  </si>
  <si>
    <t>(Sollmaß 10mm)</t>
  </si>
  <si>
    <t>X-Korrektur</t>
  </si>
  <si>
    <t xml:space="preserve"> Punkt 4</t>
  </si>
  <si>
    <t>Punkt 5</t>
  </si>
  <si>
    <t>X-Korrektur gemittelt</t>
  </si>
  <si>
    <t>Y-Korrektur</t>
  </si>
  <si>
    <t>Y oben</t>
  </si>
  <si>
    <t>Y unten</t>
  </si>
  <si>
    <t>(Sollmaß 25mm)</t>
  </si>
  <si>
    <t>Y-Korrektur gemittelt</t>
  </si>
  <si>
    <t>B-Korrektur</t>
  </si>
  <si>
    <t>Punkt 1</t>
  </si>
  <si>
    <t>Punkt 2</t>
  </si>
  <si>
    <t>B-Korrektur gemittelt</t>
  </si>
  <si>
    <t>A-Korrektur</t>
  </si>
  <si>
    <t>Punkt 6</t>
  </si>
  <si>
    <t>Punkt 7</t>
  </si>
  <si>
    <t>Alter Wert</t>
  </si>
  <si>
    <t>Neuer Wert Z</t>
  </si>
  <si>
    <t>Neuer Wert X</t>
  </si>
  <si>
    <t>Neuer Wert Y</t>
  </si>
  <si>
    <t>Neuer Wert A</t>
  </si>
  <si>
    <t>Neuer Wert B</t>
  </si>
  <si>
    <t>Geometriekontrollpunkte</t>
  </si>
  <si>
    <t>Punkt 8</t>
  </si>
  <si>
    <t>A30 B30</t>
  </si>
  <si>
    <t>Punkt 12</t>
  </si>
  <si>
    <t>A-30 B-30</t>
  </si>
  <si>
    <t>Punkt9</t>
  </si>
  <si>
    <t>A30 B-30</t>
  </si>
  <si>
    <t>Punkt 13</t>
  </si>
  <si>
    <t>A-30 B30</t>
  </si>
  <si>
    <t>Punkt 10</t>
  </si>
  <si>
    <t>Punkt 14</t>
  </si>
  <si>
    <t>A-30 B0</t>
  </si>
  <si>
    <t>Punkt 11</t>
  </si>
  <si>
    <t>Punkt 15</t>
  </si>
  <si>
    <t>A30 B0</t>
  </si>
  <si>
    <t>A0 B-30</t>
  </si>
  <si>
    <t>A0 B30</t>
  </si>
  <si>
    <t>A-Korrektur gemittelt</t>
  </si>
  <si>
    <t>Differenz zu Sollmaß (Toleranz ±0,02)</t>
  </si>
  <si>
    <t>B/A-Korrektur</t>
  </si>
  <si>
    <t>B/A-Korrektur gemittelt</t>
  </si>
  <si>
    <t>Neuer Wert B/A</t>
  </si>
  <si>
    <t>Wert ist gültig nach Korrektur!</t>
  </si>
  <si>
    <t>Axis</t>
  </si>
  <si>
    <t>Value</t>
  </si>
  <si>
    <t>NPV G54 Axis X</t>
  </si>
  <si>
    <t>NPV G54 Axis Y</t>
  </si>
  <si>
    <t>NPV G54 Axis Z</t>
  </si>
  <si>
    <t>NPV G54 Axis A</t>
  </si>
  <si>
    <t xml:space="preserve">NPV G54 Axis B </t>
  </si>
  <si>
    <t>NPV G54 Axis A/B</t>
  </si>
  <si>
    <t>No</t>
  </si>
  <si>
    <t>Measurement
point</t>
  </si>
  <si>
    <t>Measurement result</t>
  </si>
  <si>
    <t>Error</t>
  </si>
  <si>
    <t>Allowed Tolerance</t>
  </si>
  <si>
    <t>/</t>
  </si>
  <si>
    <t>Zfx Inhouse 5x 
Calibration</t>
  </si>
  <si>
    <t>Date</t>
  </si>
  <si>
    <t>.2015</t>
  </si>
  <si>
    <t>Width 25 (above)</t>
  </si>
  <si>
    <t>Width 25 (under)</t>
  </si>
  <si>
    <t>FB</t>
  </si>
  <si>
    <t>Rev. 0</t>
  </si>
  <si>
    <t>Page 1/1</t>
  </si>
  <si>
    <t>Machine</t>
  </si>
  <si>
    <t>2015-08</t>
  </si>
  <si>
    <t>Customer</t>
  </si>
  <si>
    <t>zfx070xx</t>
  </si>
  <si>
    <t>Final testpart evulation -
Zfx Inhouse 5x</t>
  </si>
  <si>
    <t>Valid from 
2015-08-12</t>
  </si>
  <si>
    <t>Provided by
Weithaler Werner</t>
  </si>
  <si>
    <t>Approved by 
Andreas Geier</t>
  </si>
  <si>
    <t>Zfx GmbH, Kopernikusstrasse 27, D – 85221 Dachau</t>
  </si>
  <si>
    <t xml:space="preserve">                   Valid from 2015-08-12</t>
  </si>
  <si>
    <t xml:space="preserve">Name: </t>
  </si>
  <si>
    <t>Zfx Technicain</t>
  </si>
  <si>
    <t>*The signature confirms that all of the protocol points have been properly implemented and accepted. 
Changes, defects, etc. were documented in the area “Notes”.</t>
  </si>
  <si>
    <t>Protocol completed by: *</t>
  </si>
  <si>
    <t>Received and confirmed by: *</t>
  </si>
  <si>
    <t>Please DO NOT modify this value in the machine. (Just a control value)</t>
  </si>
  <si>
    <t>Y-Axis</t>
  </si>
  <si>
    <t>X-Axis</t>
  </si>
  <si>
    <t>Werkzeugwechslerplatz 0   Y-Position</t>
  </si>
  <si>
    <t>Zfx Inhouse 5x 
Tool changer adjustment</t>
  </si>
  <si>
    <t>Size gauge block</t>
  </si>
  <si>
    <t>Calculation Values tool changer adjustment</t>
  </si>
  <si>
    <t>0,5xH toolguide</t>
  </si>
  <si>
    <t xml:space="preserve">1.0 Adjust Toolchangers B-Axis positon </t>
  </si>
  <si>
    <t xml:space="preserve">2.0 Adjust Toolchangers Y-Axis positon </t>
  </si>
  <si>
    <t>Nr.</t>
  </si>
  <si>
    <t>Description</t>
  </si>
  <si>
    <t xml:space="preserve"> 2.3 Go with the spindle above the tool guide
 2.4 Put the size gauge block on the tool guide
 2.5 Move the Y-axis with 0,01 step in "-" direction till the size gauge block pass well-set under the T0
 2.6 Fill out the table</t>
  </si>
  <si>
    <t>Position which you use for the adjustment 
(Only a Position between 0-6)</t>
  </si>
  <si>
    <t>Result value</t>
  </si>
  <si>
    <t>Correctur value</t>
  </si>
  <si>
    <t xml:space="preserve">Value for Pos </t>
  </si>
  <si>
    <t>Selected Pos</t>
  </si>
  <si>
    <t>Measured Y-Axis value</t>
  </si>
  <si>
    <t xml:space="preserve"> 2.7 Enter the result value in the right machine parameter </t>
  </si>
  <si>
    <t xml:space="preserve">3.0 Adjust Toolchangers X-Axis positon </t>
  </si>
  <si>
    <t>Werkzeugwechslerplatz 0   X-Position</t>
  </si>
  <si>
    <t>Measured X-Axis value</t>
  </si>
  <si>
    <t>Diffrence toolguide/clip</t>
  </si>
  <si>
    <t>0,5xØT0</t>
  </si>
  <si>
    <t>Serial zfx070xx</t>
  </si>
  <si>
    <t>mm</t>
  </si>
  <si>
    <t xml:space="preserve">mm </t>
  </si>
  <si>
    <t xml:space="preserve"> 3.6 Enter the result value in the right machine parameter </t>
  </si>
  <si>
    <t xml:space="preserve"> 3.2 Go with the spindle before the tool guide
 3.3 Take the size gauge block on the tool guide
 3.4 Move the X-axis with 0,01 step in "-" direction till the size gauge block pass well-set under
        the T0
 3.5 Fill out the table</t>
  </si>
  <si>
    <t xml:space="preserve"> 3.1 Go to the machine's menu "Machine Parameter" and enter the recomended value here in
        the specified field</t>
  </si>
  <si>
    <t>Mandotroy field</t>
  </si>
  <si>
    <t>Gives a value/result</t>
  </si>
  <si>
    <t xml:space="preserve"> 2.1 Put the T0 into spindle 
 2.2 Go to the machine's menu "Machine Parameter" and enter the recomended value here
        in the specified field</t>
  </si>
  <si>
    <t xml:space="preserve"> 1.1 Take care that the display show the machine coordinate system (MCS)
 1.2 Put the tool guide instead a tool clip in the toolbar . 
 1.3 Look in machine's menu "Machine Parameter" for the value 
        "20! Werkzeugwechslerplatz 0 B-Position" and go to this position
 1.4 Move the Z-axis and correct the B-Axis till you have a daviation for 0,002mm
 1.5 Enter the new B-Axis value  in machine's menu "Machine Parameter" for the value 
        "20! Werkzeugwechslerplatz 0 B-Position"</t>
  </si>
  <si>
    <t>Zfx Inhouse 5x 
Adjustment Zeropoint A-Axis</t>
  </si>
  <si>
    <t>1.0 Adjustment A-Axis</t>
  </si>
  <si>
    <t>Offset Achse A (sichere Position)</t>
  </si>
  <si>
    <t xml:space="preserve"> 1.1 Take care that the display show the machine coordinate system (MCS)
 1.2 Clamp the claibration blank in the machine 
 1.3 Use the MDI-mode to turn the A-axis to your desired position (A0 or A90) 
        "G00 A0" </t>
  </si>
  <si>
    <t>A-Axis value, which you entered in MDI (0 or 90)</t>
  </si>
  <si>
    <t>Measured A-Axis value</t>
  </si>
  <si>
    <t>°</t>
  </si>
  <si>
    <t xml:space="preserve"> 1.4 Go to the machine's menu "Machine Parameter" and enter the value for A-Axis Zeropint in
        the specified field</t>
  </si>
  <si>
    <t xml:space="preserve"> 1.5 Mount the dial gauge, use the Z-Axis to move it, and correct the A-Axis in Manul-Jog-Mode till you have an error less as 0,005 </t>
  </si>
  <si>
    <t xml:space="preserve"> 1.6 Enter the result value in the right machine parameter </t>
  </si>
  <si>
    <t>Serial zfx 070</t>
  </si>
  <si>
    <t>3.0  After the milling take out the test part and do the measuring. Please enter the measure result in table below and check the Error.</t>
  </si>
  <si>
    <t xml:space="preserve">Zfx Inhouse 5x
Final testpart evulation 
</t>
  </si>
  <si>
    <t>1.0 Please contact the Zfx Service&amp;Support for entering the values of the actual zeropoint.</t>
  </si>
  <si>
    <t xml:space="preserve">2.0  Please mill the test part. Take care that the tools T162 and T21 are in the toolchanger and start the program "Zfx_Kinematic_V2_....nc". 
Take care that you select the program related to the blank height.  </t>
  </si>
  <si>
    <t>4.0  Please contact Zfx Service&amp;Support to enter these adjusted values as the new Zeropoint in the  "Kinematik".</t>
  </si>
  <si>
    <t>5.0 Please check the error in point 3. All values has to be green.
If a value is red (deviation biggerer as +/- 0,02) repeat the points 1-5.</t>
  </si>
  <si>
    <t>xx.xx.2017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</si>
</sst>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3F3F76"/>
      <name val="Calibri"/>
      <family val="2"/>
      <scheme val="minor"/>
    </font>
    <font>
      <sz val="16"/>
      <color theme="4"/>
      <name val="Arial"/>
      <family val="2"/>
    </font>
    <font>
      <b/>
      <i/>
      <sz val="18"/>
      <color theme="4"/>
      <name val="Arial"/>
      <family val="2"/>
    </font>
    <font>
      <sz val="9"/>
      <color theme="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4" fillId="4" borderId="13" applyNumberFormat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4" xfId="0" applyBorder="1" applyProtection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11" xfId="0" applyFont="1" applyBorder="1" applyProtection="1"/>
    <xf numFmtId="0" fontId="0" fillId="0" borderId="12" xfId="0" applyBorder="1" applyAlignment="1" applyProtection="1">
      <alignment horizontal="left" vertical="center"/>
    </xf>
    <xf numFmtId="0" fontId="0" fillId="0" borderId="0" xfId="0" applyBorder="1" applyProtection="1"/>
    <xf numFmtId="0" fontId="0" fillId="0" borderId="1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vertical="center"/>
    </xf>
    <xf numFmtId="14" fontId="0" fillId="0" borderId="0" xfId="0" applyNumberFormat="1" applyProtection="1"/>
    <xf numFmtId="0" fontId="0" fillId="2" borderId="0" xfId="0" applyFill="1" applyProtection="1"/>
    <xf numFmtId="0" fontId="2" fillId="0" borderId="0" xfId="0" applyFont="1" applyProtection="1"/>
    <xf numFmtId="164" fontId="0" fillId="3" borderId="0" xfId="0" applyNumberFormat="1" applyFill="1" applyAlignment="1" applyProtection="1">
      <alignment horizontal="center"/>
    </xf>
    <xf numFmtId="0" fontId="1" fillId="0" borderId="0" xfId="0" applyFont="1" applyProtection="1"/>
    <xf numFmtId="164" fontId="0" fillId="0" borderId="0" xfId="0" applyNumberFormat="1" applyAlignment="1" applyProtection="1">
      <alignment horizontal="center"/>
    </xf>
    <xf numFmtId="0" fontId="1" fillId="0" borderId="0" xfId="0" applyFont="1" applyAlignment="1" applyProtection="1">
      <alignment horizontal="left"/>
    </xf>
    <xf numFmtId="164" fontId="1" fillId="0" borderId="0" xfId="0" applyNumberFormat="1" applyFont="1" applyAlignment="1" applyProtection="1"/>
    <xf numFmtId="0" fontId="1" fillId="0" borderId="0" xfId="0" applyFont="1" applyAlignment="1" applyProtection="1">
      <alignment horizontal="center"/>
    </xf>
    <xf numFmtId="164" fontId="0" fillId="0" borderId="0" xfId="0" applyNumberFormat="1" applyAlignment="1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164" fontId="0" fillId="2" borderId="0" xfId="0" applyNumberFormat="1" applyFill="1" applyProtection="1"/>
    <xf numFmtId="164" fontId="0" fillId="3" borderId="0" xfId="0" applyNumberFormat="1" applyFill="1" applyProtection="1"/>
    <xf numFmtId="164" fontId="0" fillId="2" borderId="0" xfId="0" applyNumberFormat="1" applyFill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7" fillId="0" borderId="1" xfId="0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10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0" fillId="0" borderId="9" xfId="0" applyBorder="1" applyProtection="1"/>
    <xf numFmtId="0" fontId="0" fillId="0" borderId="7" xfId="0" applyBorder="1" applyProtection="1"/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5" fillId="0" borderId="0" xfId="0" applyFont="1" applyProtection="1"/>
    <xf numFmtId="0" fontId="8" fillId="0" borderId="0" xfId="0" applyFont="1" applyProtection="1"/>
    <xf numFmtId="0" fontId="0" fillId="0" borderId="10" xfId="0" applyBorder="1"/>
    <xf numFmtId="0" fontId="3" fillId="0" borderId="9" xfId="0" applyFont="1" applyBorder="1" applyAlignment="1" applyProtection="1">
      <alignment vertical="center" wrapText="1"/>
    </xf>
    <xf numFmtId="0" fontId="0" fillId="0" borderId="0" xfId="0" applyBorder="1"/>
    <xf numFmtId="0" fontId="0" fillId="0" borderId="9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9" borderId="12" xfId="0" applyFill="1" applyBorder="1" applyAlignment="1">
      <alignment horizontal="left" vertical="center"/>
    </xf>
    <xf numFmtId="0" fontId="0" fillId="0" borderId="8" xfId="0" applyBorder="1"/>
    <xf numFmtId="0" fontId="0" fillId="0" borderId="12" xfId="0" applyFill="1" applyBorder="1" applyAlignment="1">
      <alignment horizontal="left" vertical="center"/>
    </xf>
    <xf numFmtId="0" fontId="0" fillId="0" borderId="11" xfId="0" applyBorder="1"/>
    <xf numFmtId="0" fontId="1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wrapText="1"/>
    </xf>
    <xf numFmtId="0" fontId="0" fillId="9" borderId="7" xfId="0" applyFill="1" applyBorder="1" applyAlignment="1">
      <alignment horizontal="left" vertical="center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4" xfId="0" applyBorder="1"/>
    <xf numFmtId="0" fontId="3" fillId="0" borderId="19" xfId="0" applyFont="1" applyBorder="1" applyAlignment="1" applyProtection="1">
      <alignment horizontal="left" vertical="center" wrapText="1"/>
    </xf>
    <xf numFmtId="0" fontId="14" fillId="0" borderId="21" xfId="0" applyFont="1" applyBorder="1" applyAlignment="1">
      <alignment horizontal="left"/>
    </xf>
    <xf numFmtId="0" fontId="1" fillId="7" borderId="2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8" borderId="12" xfId="0" applyFont="1" applyFill="1" applyBorder="1"/>
    <xf numFmtId="0" fontId="0" fillId="10" borderId="31" xfId="0" applyFill="1" applyBorder="1" applyAlignment="1">
      <alignment horizontal="left" vertical="center"/>
    </xf>
    <xf numFmtId="0" fontId="0" fillId="0" borderId="23" xfId="0" applyBorder="1"/>
    <xf numFmtId="164" fontId="0" fillId="9" borderId="1" xfId="0" applyNumberFormat="1" applyFill="1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</xf>
    <xf numFmtId="164" fontId="0" fillId="10" borderId="1" xfId="0" applyNumberFormat="1" applyFill="1" applyBorder="1" applyAlignment="1">
      <alignment horizontal="right" vertical="center"/>
    </xf>
    <xf numFmtId="164" fontId="4" fillId="4" borderId="32" xfId="1" applyNumberFormat="1" applyBorder="1" applyAlignment="1" applyProtection="1">
      <alignment vertical="center"/>
    </xf>
    <xf numFmtId="0" fontId="0" fillId="9" borderId="25" xfId="0" applyFill="1" applyBorder="1" applyAlignment="1">
      <alignment horizontal="left" vertical="center"/>
    </xf>
    <xf numFmtId="0" fontId="0" fillId="10" borderId="25" xfId="0" applyFill="1" applyBorder="1" applyAlignment="1">
      <alignment horizontal="right" vertical="center"/>
    </xf>
    <xf numFmtId="1" fontId="0" fillId="9" borderId="6" xfId="0" applyNumberFormat="1" applyFill="1" applyBorder="1" applyAlignment="1" applyProtection="1">
      <alignment horizontal="right" vertical="center"/>
      <protection locked="0"/>
    </xf>
    <xf numFmtId="164" fontId="0" fillId="9" borderId="8" xfId="0" applyNumberFormat="1" applyFill="1" applyBorder="1" applyAlignment="1" applyProtection="1">
      <alignment horizontal="right" vertical="center"/>
      <protection locked="0"/>
    </xf>
    <xf numFmtId="0" fontId="0" fillId="5" borderId="11" xfId="0" applyFont="1" applyFill="1" applyBorder="1" applyAlignment="1" applyProtection="1">
      <alignment horizontal="right"/>
      <protection locked="0"/>
    </xf>
    <xf numFmtId="165" fontId="0" fillId="9" borderId="11" xfId="0" applyNumberFormat="1" applyFill="1" applyBorder="1" applyAlignment="1" applyProtection="1">
      <alignment horizontal="right" vertical="center"/>
      <protection locked="0"/>
    </xf>
    <xf numFmtId="165" fontId="0" fillId="9" borderId="8" xfId="0" applyNumberFormat="1" applyFill="1" applyBorder="1" applyAlignment="1" applyProtection="1">
      <alignment horizontal="right" vertical="center"/>
      <protection locked="0"/>
    </xf>
    <xf numFmtId="164" fontId="0" fillId="0" borderId="8" xfId="0" applyNumberFormat="1" applyFill="1" applyBorder="1" applyAlignment="1">
      <alignment horizontal="right" vertical="center"/>
    </xf>
    <xf numFmtId="165" fontId="0" fillId="10" borderId="30" xfId="0" applyNumberForma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1" fontId="0" fillId="9" borderId="1" xfId="0" applyNumberFormat="1" applyFill="1" applyBorder="1" applyAlignment="1" applyProtection="1">
      <alignment horizontal="right" vertical="center"/>
      <protection locked="0"/>
    </xf>
    <xf numFmtId="0" fontId="0" fillId="9" borderId="1" xfId="0" applyFill="1" applyBorder="1" applyAlignment="1">
      <alignment horizontal="left" vertical="center"/>
    </xf>
    <xf numFmtId="0" fontId="0" fillId="0" borderId="11" xfId="0" applyBorder="1" applyAlignment="1">
      <alignment wrapText="1"/>
    </xf>
    <xf numFmtId="0" fontId="0" fillId="0" borderId="25" xfId="0" applyBorder="1"/>
    <xf numFmtId="0" fontId="0" fillId="0" borderId="17" xfId="0" applyBorder="1"/>
    <xf numFmtId="0" fontId="0" fillId="0" borderId="33" xfId="0" applyBorder="1"/>
    <xf numFmtId="0" fontId="0" fillId="0" borderId="34" xfId="0" applyBorder="1"/>
    <xf numFmtId="14" fontId="0" fillId="5" borderId="18" xfId="0" applyNumberFormat="1" applyFon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Border="1" applyProtection="1"/>
    <xf numFmtId="0" fontId="1" fillId="0" borderId="25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5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19" xfId="0" applyBorder="1" applyProtection="1"/>
    <xf numFmtId="0" fontId="0" fillId="0" borderId="23" xfId="0" applyBorder="1" applyProtection="1"/>
    <xf numFmtId="0" fontId="0" fillId="0" borderId="25" xfId="0" applyBorder="1" applyAlignment="1" applyProtection="1">
      <alignment horizontal="center" vertical="center"/>
    </xf>
    <xf numFmtId="0" fontId="4" fillId="4" borderId="35" xfId="1" applyBorder="1" applyAlignment="1" applyProtection="1">
      <alignment vertical="center"/>
    </xf>
    <xf numFmtId="0" fontId="4" fillId="4" borderId="13" xfId="1" applyBorder="1" applyAlignment="1" applyProtection="1">
      <alignment vertical="center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5" borderId="8" xfId="0" applyFont="1" applyFill="1" applyBorder="1" applyAlignment="1" applyProtection="1">
      <alignment horizontal="right"/>
    </xf>
    <xf numFmtId="0" fontId="0" fillId="9" borderId="17" xfId="0" applyFill="1" applyBorder="1" applyAlignment="1">
      <alignment horizontal="left" vertical="center"/>
    </xf>
    <xf numFmtId="0" fontId="0" fillId="0" borderId="12" xfId="0" applyBorder="1" applyAlignment="1" applyProtection="1">
      <alignment vertical="center"/>
    </xf>
    <xf numFmtId="0" fontId="1" fillId="7" borderId="29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 wrapText="1"/>
    </xf>
    <xf numFmtId="0" fontId="8" fillId="5" borderId="16" xfId="0" applyFont="1" applyFill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4" fontId="0" fillId="5" borderId="11" xfId="0" applyNumberFormat="1" applyFont="1" applyFill="1" applyBorder="1" applyAlignment="1" applyProtection="1">
      <alignment horizontal="center"/>
      <protection locked="0"/>
    </xf>
    <xf numFmtId="0" fontId="0" fillId="5" borderId="18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4" fillId="4" borderId="13" xfId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left" vertical="center"/>
    </xf>
    <xf numFmtId="0" fontId="1" fillId="6" borderId="12" xfId="0" applyFont="1" applyFill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 wrapText="1"/>
    </xf>
    <xf numFmtId="0" fontId="1" fillId="6" borderId="11" xfId="0" applyFont="1" applyFill="1" applyBorder="1" applyAlignment="1" applyProtection="1">
      <alignment horizontal="left" vertical="center"/>
    </xf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center"/>
    </xf>
    <xf numFmtId="164" fontId="0" fillId="2" borderId="0" xfId="0" applyNumberFormat="1" applyFill="1" applyAlignment="1" applyProtection="1">
      <alignment horizontal="center"/>
    </xf>
    <xf numFmtId="164" fontId="1" fillId="2" borderId="0" xfId="0" applyNumberFormat="1" applyFont="1" applyFill="1" applyAlignment="1" applyProtection="1">
      <alignment horizontal="center"/>
    </xf>
    <xf numFmtId="0" fontId="9" fillId="5" borderId="12" xfId="0" applyFont="1" applyFill="1" applyBorder="1" applyAlignment="1" applyProtection="1">
      <alignment horizontal="center" vertical="center"/>
      <protection locked="0"/>
    </xf>
  </cellXfs>
  <cellStyles count="2">
    <cellStyle name="Eingabe" xfId="1" builtinId="20"/>
    <cellStyle name="Standard" xfId="0" builtinId="0"/>
  </cellStyles>
  <dxfs count="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282898</xdr:colOff>
      <xdr:row>8</xdr:row>
      <xdr:rowOff>47624</xdr:rowOff>
    </xdr:from>
    <xdr:to>
      <xdr:col>13</xdr:col>
      <xdr:colOff>319704</xdr:colOff>
      <xdr:row>9</xdr:row>
      <xdr:rowOff>1314450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7923" y="2905124"/>
          <a:ext cx="2322806" cy="1466851"/>
        </a:xfrm>
        <a:prstGeom prst="rect">
          <a:avLst/>
        </a:prstGeom>
      </xdr:spPr>
    </xdr:pic>
    <xdr:clientData/>
  </xdr:twoCellAnchor>
  <xdr:twoCellAnchor editAs="oneCell">
    <xdr:from>
      <xdr:col>6</xdr:col>
      <xdr:colOff>7704</xdr:colOff>
      <xdr:row>16</xdr:row>
      <xdr:rowOff>28574</xdr:rowOff>
    </xdr:from>
    <xdr:to>
      <xdr:col>10</xdr:col>
      <xdr:colOff>300550</xdr:colOff>
      <xdr:row>21</xdr:row>
      <xdr:rowOff>85725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254" y="5438774"/>
          <a:ext cx="3340846" cy="1781176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15</xdr:row>
      <xdr:rowOff>95807</xdr:rowOff>
    </xdr:from>
    <xdr:to>
      <xdr:col>14</xdr:col>
      <xdr:colOff>514350</xdr:colOff>
      <xdr:row>22</xdr:row>
      <xdr:rowOff>66032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3175" y="6134657"/>
          <a:ext cx="2971800" cy="207525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38101</xdr:colOff>
      <xdr:row>32</xdr:row>
      <xdr:rowOff>180975</xdr:rowOff>
    </xdr:from>
    <xdr:to>
      <xdr:col>9</xdr:col>
      <xdr:colOff>514350</xdr:colOff>
      <xdr:row>38</xdr:row>
      <xdr:rowOff>48030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24651" y="9582150"/>
          <a:ext cx="2762249" cy="177205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</xdr:colOff>
      <xdr:row>32</xdr:row>
      <xdr:rowOff>119432</xdr:rowOff>
    </xdr:from>
    <xdr:to>
      <xdr:col>13</xdr:col>
      <xdr:colOff>628649</xdr:colOff>
      <xdr:row>38</xdr:row>
      <xdr:rowOff>54962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44074" y="9520607"/>
          <a:ext cx="2905125" cy="184053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8</xdr:row>
      <xdr:rowOff>28576</xdr:rowOff>
    </xdr:from>
    <xdr:to>
      <xdr:col>9</xdr:col>
      <xdr:colOff>304800</xdr:colOff>
      <xdr:row>9</xdr:row>
      <xdr:rowOff>1350352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72175" y="2886076"/>
          <a:ext cx="3295650" cy="1521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8</xdr:row>
      <xdr:rowOff>28576</xdr:rowOff>
    </xdr:from>
    <xdr:to>
      <xdr:col>9</xdr:col>
      <xdr:colOff>304800</xdr:colOff>
      <xdr:row>9</xdr:row>
      <xdr:rowOff>1350352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5" y="2886076"/>
          <a:ext cx="3295650" cy="1521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17</xdr:row>
      <xdr:rowOff>9525</xdr:rowOff>
    </xdr:from>
    <xdr:to>
      <xdr:col>12</xdr:col>
      <xdr:colOff>657225</xdr:colOff>
      <xdr:row>22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35332" t="34146" r="10697" b="26624"/>
        <a:stretch/>
      </xdr:blipFill>
      <xdr:spPr bwMode="auto">
        <a:xfrm>
          <a:off x="4810125" y="4867275"/>
          <a:ext cx="3438525" cy="1562100"/>
        </a:xfrm>
        <a:prstGeom prst="rect">
          <a:avLst/>
        </a:prstGeom>
        <a:ln>
          <a:solidFill>
            <a:sysClr val="windowText" lastClr="00000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9526</xdr:colOff>
      <xdr:row>24</xdr:row>
      <xdr:rowOff>38100</xdr:rowOff>
    </xdr:from>
    <xdr:to>
      <xdr:col>13</xdr:col>
      <xdr:colOff>142875</xdr:colOff>
      <xdr:row>41</xdr:row>
      <xdr:rowOff>181151</xdr:rowOff>
    </xdr:to>
    <xdr:pic>
      <xdr:nvPicPr>
        <xdr:cNvPr id="6" name="Grafik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0268" t="18650" r="46947" b="34213"/>
        <a:stretch/>
      </xdr:blipFill>
      <xdr:spPr>
        <a:xfrm>
          <a:off x="6838951" y="6838950"/>
          <a:ext cx="1657349" cy="3562526"/>
        </a:xfrm>
        <a:prstGeom prst="rect">
          <a:avLst/>
        </a:prstGeom>
        <a:ln>
          <a:solidFill>
            <a:sysClr val="windowText" lastClr="00000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276226</xdr:colOff>
      <xdr:row>24</xdr:row>
      <xdr:rowOff>19050</xdr:rowOff>
    </xdr:from>
    <xdr:to>
      <xdr:col>10</xdr:col>
      <xdr:colOff>411564</xdr:colOff>
      <xdr:row>42</xdr:row>
      <xdr:rowOff>9525</xdr:rowOff>
    </xdr:to>
    <xdr:pic>
      <xdr:nvPicPr>
        <xdr:cNvPr id="7" name="Grafik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268" t="18650" r="47066" b="34213"/>
        <a:stretch/>
      </xdr:blipFill>
      <xdr:spPr>
        <a:xfrm>
          <a:off x="4819651" y="6819900"/>
          <a:ext cx="1659338" cy="3600450"/>
        </a:xfrm>
        <a:prstGeom prst="rect">
          <a:avLst/>
        </a:prstGeom>
        <a:ln>
          <a:solidFill>
            <a:sysClr val="windowText" lastClr="00000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8</xdr:col>
      <xdr:colOff>266700</xdr:colOff>
      <xdr:row>24</xdr:row>
      <xdr:rowOff>9525</xdr:rowOff>
    </xdr:from>
    <xdr:to>
      <xdr:col>10</xdr:col>
      <xdr:colOff>409575</xdr:colOff>
      <xdr:row>26</xdr:row>
      <xdr:rowOff>85724</xdr:rowOff>
    </xdr:to>
    <xdr:sp macro="" textlink="">
      <xdr:nvSpPr>
        <xdr:cNvPr id="8" name="Textfeld 7"/>
        <xdr:cNvSpPr txBox="1"/>
      </xdr:nvSpPr>
      <xdr:spPr>
        <a:xfrm>
          <a:off x="4810125" y="6810375"/>
          <a:ext cx="1666875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Mesure poition Width 25 "above"</a:t>
          </a:r>
        </a:p>
      </xdr:txBody>
    </xdr:sp>
    <xdr:clientData/>
  </xdr:twoCellAnchor>
  <xdr:twoCellAnchor>
    <xdr:from>
      <xdr:col>10</xdr:col>
      <xdr:colOff>752476</xdr:colOff>
      <xdr:row>24</xdr:row>
      <xdr:rowOff>19051</xdr:rowOff>
    </xdr:from>
    <xdr:to>
      <xdr:col>13</xdr:col>
      <xdr:colOff>152400</xdr:colOff>
      <xdr:row>26</xdr:row>
      <xdr:rowOff>85725</xdr:rowOff>
    </xdr:to>
    <xdr:sp macro="" textlink="">
      <xdr:nvSpPr>
        <xdr:cNvPr id="10" name="Textfeld 9"/>
        <xdr:cNvSpPr txBox="1"/>
      </xdr:nvSpPr>
      <xdr:spPr>
        <a:xfrm>
          <a:off x="6819901" y="6819901"/>
          <a:ext cx="1685924" cy="447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Mesure poition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Width 25 </a:t>
          </a:r>
          <a:r>
            <a:rPr lang="en-US" sz="1100"/>
            <a:t> "under"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38100</xdr:rowOff>
    </xdr:from>
    <xdr:to>
      <xdr:col>7</xdr:col>
      <xdr:colOff>796925</xdr:colOff>
      <xdr:row>1</xdr:row>
      <xdr:rowOff>549910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28600"/>
          <a:ext cx="768350" cy="51181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13</xdr:row>
      <xdr:rowOff>0</xdr:rowOff>
    </xdr:from>
    <xdr:to>
      <xdr:col>16</xdr:col>
      <xdr:colOff>247650</xdr:colOff>
      <xdr:row>22</xdr:row>
      <xdr:rowOff>47625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538" t="31993" r="8903" b="23754"/>
        <a:stretch>
          <a:fillRect/>
        </a:stretch>
      </xdr:blipFill>
      <xdr:spPr bwMode="auto">
        <a:xfrm>
          <a:off x="8334375" y="2476500"/>
          <a:ext cx="3667125" cy="1762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showGridLines="0" showRowColHeaders="0" topLeftCell="A22" zoomScaleNormal="100" workbookViewId="0">
      <selection activeCell="C28" sqref="C28"/>
    </sheetView>
  </sheetViews>
  <sheetFormatPr baseColWidth="10" defaultRowHeight="14.4" x14ac:dyDescent="0.3"/>
  <cols>
    <col min="1" max="1" width="4.109375" customWidth="1"/>
    <col min="2" max="2" width="11.33203125" customWidth="1"/>
    <col min="3" max="3" width="47.88671875" customWidth="1"/>
    <col min="4" max="4" width="14" customWidth="1"/>
  </cols>
  <sheetData>
    <row r="1" spans="2:15" ht="15" thickBot="1" x14ac:dyDescent="0.35"/>
    <row r="2" spans="2:15" ht="63" customHeight="1" x14ac:dyDescent="0.3">
      <c r="B2" s="143" t="s">
        <v>90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</row>
    <row r="3" spans="2:15" ht="71.25" customHeight="1" x14ac:dyDescent="0.3">
      <c r="B3" s="146" t="s">
        <v>111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07" t="s">
        <v>64</v>
      </c>
      <c r="N3" s="151" t="s">
        <v>65</v>
      </c>
      <c r="O3" s="152"/>
    </row>
    <row r="4" spans="2:15" x14ac:dyDescent="0.3">
      <c r="B4" s="85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86"/>
    </row>
    <row r="5" spans="2:15" x14ac:dyDescent="0.3">
      <c r="B5" s="103"/>
      <c r="C5" s="72" t="s">
        <v>117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86"/>
    </row>
    <row r="6" spans="2:15" x14ac:dyDescent="0.3">
      <c r="B6" s="104"/>
      <c r="C6" s="72" t="s">
        <v>118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86"/>
    </row>
    <row r="7" spans="2:15" x14ac:dyDescent="0.3">
      <c r="B7" s="8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86"/>
    </row>
    <row r="8" spans="2:15" x14ac:dyDescent="0.3">
      <c r="B8" s="8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86"/>
    </row>
    <row r="9" spans="2:15" ht="15.6" x14ac:dyDescent="0.3">
      <c r="B9" s="153" t="s">
        <v>94</v>
      </c>
      <c r="C9" s="154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87"/>
    </row>
    <row r="10" spans="2:15" ht="109.5" customHeight="1" x14ac:dyDescent="0.3">
      <c r="B10" s="157" t="s">
        <v>120</v>
      </c>
      <c r="C10" s="158"/>
      <c r="D10" s="158"/>
      <c r="E10" s="158"/>
      <c r="F10" s="69"/>
      <c r="G10" s="69"/>
      <c r="H10" s="69"/>
      <c r="I10" s="69"/>
      <c r="J10" s="71"/>
      <c r="K10" s="71"/>
      <c r="L10" s="71"/>
      <c r="M10" s="71"/>
      <c r="N10" s="71"/>
      <c r="O10" s="88"/>
    </row>
    <row r="11" spans="2:15" ht="15.75" customHeight="1" x14ac:dyDescent="0.3">
      <c r="B11" s="89"/>
      <c r="C11" s="65"/>
      <c r="D11" s="65"/>
      <c r="E11" s="65"/>
      <c r="F11" s="65"/>
      <c r="G11" s="65"/>
      <c r="H11" s="65"/>
      <c r="I11" s="64"/>
      <c r="J11" s="70"/>
      <c r="K11" s="70"/>
      <c r="L11" s="70"/>
      <c r="M11" s="70"/>
      <c r="N11" s="70"/>
      <c r="O11" s="86"/>
    </row>
    <row r="12" spans="2:15" ht="15.6" x14ac:dyDescent="0.3">
      <c r="B12" s="90" t="s">
        <v>95</v>
      </c>
      <c r="C12" s="81"/>
      <c r="D12" s="82"/>
      <c r="E12" s="82"/>
      <c r="F12" s="68"/>
      <c r="G12" s="68"/>
      <c r="H12" s="68"/>
      <c r="I12" s="68"/>
      <c r="J12" s="68"/>
      <c r="K12" s="68"/>
      <c r="L12" s="68"/>
      <c r="M12" s="68"/>
      <c r="N12" s="68"/>
      <c r="O12" s="87"/>
    </row>
    <row r="13" spans="2:15" ht="46.5" customHeight="1" x14ac:dyDescent="0.3">
      <c r="B13" s="140" t="s">
        <v>119</v>
      </c>
      <c r="C13" s="141"/>
      <c r="D13" s="141"/>
      <c r="E13" s="142"/>
      <c r="F13" s="64"/>
      <c r="G13" s="64"/>
      <c r="H13" s="64"/>
      <c r="I13" s="70"/>
      <c r="J13" s="70"/>
      <c r="K13" s="70"/>
      <c r="L13" s="70"/>
      <c r="M13" s="70"/>
      <c r="N13" s="70"/>
      <c r="O13" s="86"/>
    </row>
    <row r="14" spans="2:15" ht="12.75" customHeight="1" x14ac:dyDescent="0.3">
      <c r="B14" s="89"/>
      <c r="C14" s="65"/>
      <c r="D14" s="65"/>
      <c r="E14" s="65"/>
      <c r="F14" s="65"/>
      <c r="G14" s="65"/>
      <c r="H14" s="65"/>
      <c r="I14" s="70"/>
      <c r="J14" s="70"/>
      <c r="K14" s="70"/>
      <c r="L14" s="70"/>
      <c r="M14" s="70"/>
      <c r="N14" s="70"/>
      <c r="O14" s="86"/>
    </row>
    <row r="15" spans="2:15" x14ac:dyDescent="0.3">
      <c r="B15" s="91" t="s">
        <v>96</v>
      </c>
      <c r="C15" s="74" t="s">
        <v>97</v>
      </c>
      <c r="D15" s="150" t="s">
        <v>50</v>
      </c>
      <c r="E15" s="150"/>
      <c r="F15" s="70"/>
      <c r="G15" s="70"/>
      <c r="H15" s="70"/>
      <c r="I15" s="70"/>
      <c r="J15" s="70"/>
      <c r="K15" s="70"/>
      <c r="L15" s="70"/>
      <c r="M15" s="70"/>
      <c r="N15" s="70"/>
      <c r="O15" s="86"/>
    </row>
    <row r="16" spans="2:15" x14ac:dyDescent="0.3">
      <c r="B16" s="92">
        <v>16</v>
      </c>
      <c r="C16" s="73" t="s">
        <v>89</v>
      </c>
      <c r="D16" s="108">
        <v>155.405</v>
      </c>
      <c r="E16" s="77" t="s">
        <v>112</v>
      </c>
      <c r="F16" s="70"/>
      <c r="G16" s="70"/>
      <c r="H16" s="70"/>
      <c r="I16" s="70"/>
      <c r="J16" s="70"/>
      <c r="K16" s="70"/>
      <c r="L16" s="70"/>
      <c r="M16" s="70"/>
      <c r="N16" s="70"/>
      <c r="O16" s="86"/>
    </row>
    <row r="17" spans="2:15" x14ac:dyDescent="0.3">
      <c r="B17" s="85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86"/>
    </row>
    <row r="18" spans="2:15" ht="60.75" customHeight="1" x14ac:dyDescent="0.3">
      <c r="B18" s="140" t="s">
        <v>98</v>
      </c>
      <c r="C18" s="141"/>
      <c r="D18" s="141"/>
      <c r="E18" s="142"/>
      <c r="F18" s="64"/>
      <c r="G18" s="64"/>
      <c r="H18" s="64"/>
      <c r="I18" s="70"/>
      <c r="J18" s="70"/>
      <c r="K18" s="70"/>
      <c r="L18" s="70"/>
      <c r="M18" s="70"/>
      <c r="N18" s="70"/>
      <c r="O18" s="86"/>
    </row>
    <row r="19" spans="2:15" ht="28.8" x14ac:dyDescent="0.3">
      <c r="B19" s="85"/>
      <c r="C19" s="83" t="s">
        <v>99</v>
      </c>
      <c r="D19" s="105">
        <v>4</v>
      </c>
      <c r="E19" s="84"/>
      <c r="F19" s="70"/>
      <c r="G19" s="70"/>
      <c r="H19" s="70"/>
      <c r="I19" s="70"/>
      <c r="J19" s="70"/>
      <c r="K19" s="70"/>
      <c r="L19" s="70"/>
      <c r="M19" s="70"/>
      <c r="N19" s="70"/>
      <c r="O19" s="86"/>
    </row>
    <row r="20" spans="2:15" x14ac:dyDescent="0.3">
      <c r="B20" s="85"/>
      <c r="C20" s="78" t="s">
        <v>104</v>
      </c>
      <c r="D20" s="109">
        <v>43.091000000000001</v>
      </c>
      <c r="E20" s="77" t="s">
        <v>112</v>
      </c>
      <c r="F20" s="70"/>
      <c r="G20" s="70"/>
      <c r="H20" s="70"/>
      <c r="I20" s="70"/>
      <c r="J20" s="70"/>
      <c r="K20" s="70"/>
      <c r="L20" s="70"/>
      <c r="M20" s="70"/>
      <c r="N20" s="70"/>
      <c r="O20" s="86"/>
    </row>
    <row r="21" spans="2:15" x14ac:dyDescent="0.3">
      <c r="B21" s="85"/>
      <c r="C21" s="78" t="s">
        <v>91</v>
      </c>
      <c r="D21" s="106">
        <v>10</v>
      </c>
      <c r="E21" s="77" t="s">
        <v>112</v>
      </c>
      <c r="F21" s="70"/>
      <c r="G21" s="70"/>
      <c r="H21" s="70"/>
      <c r="I21" s="70"/>
      <c r="J21" s="70"/>
      <c r="K21" s="70"/>
      <c r="L21" s="70"/>
      <c r="M21" s="70"/>
      <c r="N21" s="70"/>
      <c r="O21" s="86"/>
    </row>
    <row r="22" spans="2:15" x14ac:dyDescent="0.3">
      <c r="B22" s="85"/>
      <c r="C22" s="72" t="s">
        <v>101</v>
      </c>
      <c r="D22" s="110">
        <f>SUM((D$20+D$21+Calculation!D$41+Calculation!D$42)-'Toolchanger adj.'!D$16-Calculation!C$50)</f>
        <v>-0.31399999999999295</v>
      </c>
      <c r="E22" s="79" t="s">
        <v>112</v>
      </c>
      <c r="F22" s="70"/>
      <c r="G22" s="70"/>
      <c r="H22" s="70"/>
      <c r="I22" s="70"/>
      <c r="J22" s="70"/>
      <c r="K22" s="70"/>
      <c r="L22" s="70"/>
      <c r="M22" s="70"/>
      <c r="N22" s="70"/>
      <c r="O22" s="86"/>
    </row>
    <row r="23" spans="2:15" x14ac:dyDescent="0.3">
      <c r="B23" s="85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86"/>
    </row>
    <row r="24" spans="2:15" ht="15" customHeight="1" x14ac:dyDescent="0.3">
      <c r="B24" s="140" t="s">
        <v>105</v>
      </c>
      <c r="C24" s="141"/>
      <c r="D24" s="141"/>
      <c r="E24" s="142"/>
      <c r="F24" s="64"/>
      <c r="G24" s="64"/>
      <c r="H24" s="64"/>
      <c r="I24" s="70"/>
      <c r="J24" s="70"/>
      <c r="K24" s="70"/>
      <c r="L24" s="70"/>
      <c r="M24" s="70"/>
      <c r="N24" s="70"/>
      <c r="O24" s="86"/>
    </row>
    <row r="25" spans="2:15" ht="14.25" customHeight="1" thickBot="1" x14ac:dyDescent="0.35">
      <c r="B25" s="91" t="s">
        <v>96</v>
      </c>
      <c r="C25" s="74" t="s">
        <v>97</v>
      </c>
      <c r="D25" s="139" t="s">
        <v>50</v>
      </c>
      <c r="E25" s="139"/>
      <c r="F25" s="70"/>
      <c r="G25" s="70"/>
      <c r="H25" s="70"/>
      <c r="I25" s="70"/>
      <c r="J25" s="70"/>
      <c r="K25" s="70"/>
      <c r="L25" s="70"/>
      <c r="M25" s="70"/>
      <c r="N25" s="70"/>
      <c r="O25" s="86"/>
    </row>
    <row r="26" spans="2:15" ht="15" thickBot="1" x14ac:dyDescent="0.35">
      <c r="B26" s="92">
        <v>16</v>
      </c>
      <c r="C26" s="75" t="s">
        <v>89</v>
      </c>
      <c r="D26" s="111">
        <f>SUM(((D$20+D$21+Calculation!D$41+Calculation!D$42)-'Toolchanger adj.'!D$16-Calculation!C$50)+D$16)</f>
        <v>155.09100000000001</v>
      </c>
      <c r="E26" s="97" t="s">
        <v>112</v>
      </c>
      <c r="F26" s="96" t="s">
        <v>100</v>
      </c>
      <c r="G26" s="70"/>
      <c r="H26" s="70"/>
      <c r="I26" s="70"/>
      <c r="J26" s="70"/>
      <c r="K26" s="70"/>
      <c r="L26" s="70"/>
      <c r="M26" s="70"/>
      <c r="N26" s="70"/>
      <c r="O26" s="86"/>
    </row>
    <row r="27" spans="2:15" x14ac:dyDescent="0.3">
      <c r="B27" s="98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88"/>
    </row>
    <row r="28" spans="2:15" x14ac:dyDescent="0.3">
      <c r="B28" s="8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86"/>
    </row>
    <row r="29" spans="2:15" ht="15.6" x14ac:dyDescent="0.3">
      <c r="B29" s="155" t="s">
        <v>106</v>
      </c>
      <c r="C29" s="156"/>
      <c r="D29" s="80"/>
      <c r="E29" s="76"/>
      <c r="F29" s="68"/>
      <c r="G29" s="68"/>
      <c r="H29" s="68"/>
      <c r="I29" s="68"/>
      <c r="J29" s="68"/>
      <c r="K29" s="68"/>
      <c r="L29" s="68"/>
      <c r="M29" s="68"/>
      <c r="N29" s="68"/>
      <c r="O29" s="87"/>
    </row>
    <row r="30" spans="2:15" ht="27.75" customHeight="1" x14ac:dyDescent="0.3">
      <c r="B30" s="140" t="s">
        <v>116</v>
      </c>
      <c r="C30" s="141"/>
      <c r="D30" s="141"/>
      <c r="E30" s="142"/>
      <c r="F30" s="64"/>
      <c r="G30" s="64"/>
      <c r="H30" s="64"/>
      <c r="I30" s="70"/>
      <c r="J30" s="70"/>
      <c r="K30" s="70"/>
      <c r="L30" s="70"/>
      <c r="M30" s="70"/>
      <c r="N30" s="70"/>
      <c r="O30" s="86"/>
    </row>
    <row r="31" spans="2:15" x14ac:dyDescent="0.3">
      <c r="B31" s="91" t="s">
        <v>96</v>
      </c>
      <c r="C31" s="74" t="s">
        <v>97</v>
      </c>
      <c r="D31" s="148" t="s">
        <v>50</v>
      </c>
      <c r="E31" s="149"/>
      <c r="F31" s="70"/>
      <c r="G31" s="70"/>
      <c r="H31" s="70"/>
      <c r="I31" s="70"/>
      <c r="J31" s="70"/>
      <c r="K31" s="70"/>
      <c r="L31" s="70"/>
      <c r="M31" s="70"/>
      <c r="N31" s="70"/>
      <c r="O31" s="86"/>
    </row>
    <row r="32" spans="2:15" x14ac:dyDescent="0.3">
      <c r="B32" s="92">
        <v>15</v>
      </c>
      <c r="C32" s="75" t="s">
        <v>107</v>
      </c>
      <c r="D32" s="106">
        <v>36.585000000000001</v>
      </c>
      <c r="E32" s="77" t="s">
        <v>112</v>
      </c>
      <c r="F32" s="70"/>
      <c r="G32" s="70"/>
      <c r="H32" s="70"/>
      <c r="I32" s="70"/>
      <c r="J32" s="70"/>
      <c r="K32" s="70"/>
      <c r="L32" s="70"/>
      <c r="M32" s="70"/>
      <c r="N32" s="70"/>
      <c r="O32" s="86"/>
    </row>
    <row r="33" spans="2:15" x14ac:dyDescent="0.3">
      <c r="B33" s="85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86"/>
    </row>
    <row r="34" spans="2:15" ht="75" customHeight="1" x14ac:dyDescent="0.3">
      <c r="B34" s="140" t="s">
        <v>115</v>
      </c>
      <c r="C34" s="141"/>
      <c r="D34" s="141"/>
      <c r="E34" s="142"/>
      <c r="F34" s="64"/>
      <c r="G34" s="64"/>
      <c r="H34" s="64"/>
      <c r="I34" s="70"/>
      <c r="J34" s="70"/>
      <c r="K34" s="70"/>
      <c r="L34" s="70"/>
      <c r="M34" s="70"/>
      <c r="N34" s="70"/>
      <c r="O34" s="86"/>
    </row>
    <row r="35" spans="2:15" x14ac:dyDescent="0.3">
      <c r="B35" s="85"/>
      <c r="C35" s="72" t="s">
        <v>108</v>
      </c>
      <c r="D35" s="106">
        <v>19.882999999999999</v>
      </c>
      <c r="E35" s="77" t="s">
        <v>112</v>
      </c>
      <c r="F35" s="70"/>
      <c r="G35" s="70"/>
      <c r="H35" s="70"/>
      <c r="I35" s="70"/>
      <c r="J35" s="70"/>
      <c r="K35" s="70"/>
      <c r="L35" s="70"/>
      <c r="M35" s="70"/>
      <c r="N35" s="70"/>
      <c r="O35" s="86"/>
    </row>
    <row r="36" spans="2:15" x14ac:dyDescent="0.3">
      <c r="B36" s="85"/>
      <c r="C36" s="72" t="s">
        <v>91</v>
      </c>
      <c r="D36" s="106">
        <v>10</v>
      </c>
      <c r="E36" s="77" t="s">
        <v>112</v>
      </c>
      <c r="F36" s="70"/>
      <c r="G36" s="70"/>
      <c r="H36" s="70"/>
      <c r="I36" s="70"/>
      <c r="J36" s="70"/>
      <c r="K36" s="70"/>
      <c r="L36" s="70"/>
      <c r="M36" s="70"/>
      <c r="N36" s="70"/>
      <c r="O36" s="86"/>
    </row>
    <row r="37" spans="2:15" x14ac:dyDescent="0.3">
      <c r="B37" s="85"/>
      <c r="C37" s="72" t="s">
        <v>101</v>
      </c>
      <c r="D37" s="110">
        <f>SUM((D$35+D$36)+(Calculation!D$52+Calculation!D$53)-('Toolchanger adj.'!D$32))</f>
        <v>-0.20200000000000529</v>
      </c>
      <c r="E37" s="79" t="s">
        <v>112</v>
      </c>
      <c r="F37" s="70"/>
      <c r="G37" s="70"/>
      <c r="H37" s="70"/>
      <c r="I37" s="70"/>
      <c r="J37" s="70"/>
      <c r="K37" s="70"/>
      <c r="L37" s="70"/>
      <c r="M37" s="70"/>
      <c r="N37" s="70"/>
      <c r="O37" s="86"/>
    </row>
    <row r="38" spans="2:15" x14ac:dyDescent="0.3">
      <c r="B38" s="85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86"/>
    </row>
    <row r="39" spans="2:15" ht="15" customHeight="1" x14ac:dyDescent="0.3">
      <c r="B39" s="140" t="s">
        <v>114</v>
      </c>
      <c r="C39" s="141"/>
      <c r="D39" s="141"/>
      <c r="E39" s="142"/>
      <c r="F39" s="64"/>
      <c r="G39" s="64"/>
      <c r="H39" s="64"/>
      <c r="I39" s="70"/>
      <c r="J39" s="70"/>
      <c r="K39" s="70"/>
      <c r="L39" s="70"/>
      <c r="M39" s="70"/>
      <c r="N39" s="70"/>
      <c r="O39" s="86"/>
    </row>
    <row r="40" spans="2:15" ht="15" thickBot="1" x14ac:dyDescent="0.35">
      <c r="B40" s="91" t="s">
        <v>96</v>
      </c>
      <c r="C40" s="74" t="s">
        <v>97</v>
      </c>
      <c r="D40" s="139" t="s">
        <v>50</v>
      </c>
      <c r="E40" s="139"/>
      <c r="F40" s="70"/>
      <c r="G40" s="70"/>
      <c r="H40" s="70"/>
      <c r="I40" s="70"/>
      <c r="J40" s="70"/>
      <c r="K40" s="70"/>
      <c r="L40" s="70"/>
      <c r="M40" s="70"/>
      <c r="N40" s="70"/>
      <c r="O40" s="86"/>
    </row>
    <row r="41" spans="2:15" ht="15" thickBot="1" x14ac:dyDescent="0.35">
      <c r="B41" s="92">
        <v>15</v>
      </c>
      <c r="C41" s="75" t="s">
        <v>107</v>
      </c>
      <c r="D41" s="111">
        <f>SUM((D$35+D$36+Calculation!D$52+Calculation!D$53)-'Toolchanger adj.'!D$32+D$32)</f>
        <v>36.382999999999996</v>
      </c>
      <c r="E41" s="97" t="s">
        <v>113</v>
      </c>
      <c r="F41" s="96" t="s">
        <v>100</v>
      </c>
      <c r="G41" s="70"/>
      <c r="H41" s="70"/>
      <c r="I41" s="70"/>
      <c r="J41" s="70"/>
      <c r="K41" s="70"/>
      <c r="L41" s="70"/>
      <c r="M41" s="70"/>
      <c r="N41" s="70"/>
      <c r="O41" s="86"/>
    </row>
    <row r="42" spans="2:15" ht="15" thickBot="1" x14ac:dyDescent="0.35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</row>
  </sheetData>
  <sheetProtection algorithmName="SHA-512" hashValue="YJM4JR4OyLv4xQKmLRshgCzF/MtpkBdKs3hvb4gebkQ9lt5ypBv0SksjwzYgI8BuCTzb9XyJdn+ElSQR3IKzeQ==" saltValue="pSklwlgDOKkqOpU2yHRfOg==" spinCount="100000" sheet="1" objects="1" scenarios="1"/>
  <mergeCells count="16">
    <mergeCell ref="B2:O2"/>
    <mergeCell ref="B3:L3"/>
    <mergeCell ref="D31:E31"/>
    <mergeCell ref="D15:E15"/>
    <mergeCell ref="D25:E25"/>
    <mergeCell ref="N3:O3"/>
    <mergeCell ref="B9:C9"/>
    <mergeCell ref="B29:C29"/>
    <mergeCell ref="B13:E13"/>
    <mergeCell ref="B18:E18"/>
    <mergeCell ref="B10:E10"/>
    <mergeCell ref="D40:E40"/>
    <mergeCell ref="B34:E34"/>
    <mergeCell ref="B30:E30"/>
    <mergeCell ref="B39:E39"/>
    <mergeCell ref="B24:E2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showGridLines="0" showRowColHeaders="0" zoomScaleNormal="100" workbookViewId="0">
      <selection activeCell="C28" sqref="C28"/>
    </sheetView>
  </sheetViews>
  <sheetFormatPr baseColWidth="10" defaultRowHeight="14.4" x14ac:dyDescent="0.3"/>
  <cols>
    <col min="1" max="1" width="4.109375" customWidth="1"/>
    <col min="2" max="2" width="11.33203125" customWidth="1"/>
    <col min="3" max="3" width="47.88671875" customWidth="1"/>
    <col min="4" max="4" width="14" customWidth="1"/>
  </cols>
  <sheetData>
    <row r="1" spans="2:15" ht="15" thickBot="1" x14ac:dyDescent="0.35"/>
    <row r="2" spans="2:15" ht="63" customHeight="1" x14ac:dyDescent="0.3">
      <c r="B2" s="143" t="s">
        <v>121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</row>
    <row r="3" spans="2:15" ht="71.25" customHeight="1" x14ac:dyDescent="0.3">
      <c r="B3" s="146" t="s">
        <v>111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07" t="s">
        <v>64</v>
      </c>
      <c r="N3" s="151" t="s">
        <v>65</v>
      </c>
      <c r="O3" s="152"/>
    </row>
    <row r="4" spans="2:15" x14ac:dyDescent="0.3">
      <c r="B4" s="85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86"/>
    </row>
    <row r="5" spans="2:15" x14ac:dyDescent="0.3">
      <c r="B5" s="103"/>
      <c r="C5" s="72" t="s">
        <v>117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86"/>
    </row>
    <row r="6" spans="2:15" x14ac:dyDescent="0.3">
      <c r="B6" s="104"/>
      <c r="C6" s="72" t="s">
        <v>118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86"/>
    </row>
    <row r="7" spans="2:15" x14ac:dyDescent="0.3">
      <c r="B7" s="8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86"/>
    </row>
    <row r="8" spans="2:15" x14ac:dyDescent="0.3">
      <c r="B8" s="8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86"/>
    </row>
    <row r="9" spans="2:15" ht="15.6" x14ac:dyDescent="0.3">
      <c r="B9" s="153" t="s">
        <v>122</v>
      </c>
      <c r="C9" s="154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87"/>
    </row>
    <row r="10" spans="2:15" ht="109.5" customHeight="1" x14ac:dyDescent="0.3">
      <c r="B10" s="157" t="s">
        <v>124</v>
      </c>
      <c r="C10" s="158"/>
      <c r="D10" s="158"/>
      <c r="E10" s="158"/>
      <c r="F10" s="69"/>
      <c r="G10" s="69"/>
      <c r="H10" s="69"/>
      <c r="I10" s="69"/>
      <c r="J10" s="71"/>
      <c r="K10" s="71"/>
      <c r="L10" s="71"/>
      <c r="M10" s="71"/>
      <c r="N10" s="71"/>
      <c r="O10" s="88"/>
    </row>
    <row r="11" spans="2:15" ht="15.75" customHeight="1" x14ac:dyDescent="0.3">
      <c r="B11" s="89"/>
      <c r="C11" s="65"/>
      <c r="D11" s="65"/>
      <c r="E11" s="65"/>
      <c r="F11" s="65"/>
      <c r="G11" s="65"/>
      <c r="H11" s="65"/>
      <c r="I11" s="64"/>
      <c r="J11" s="70"/>
      <c r="K11" s="70"/>
      <c r="L11" s="70"/>
      <c r="M11" s="70"/>
      <c r="N11" s="70"/>
      <c r="O11" s="86"/>
    </row>
    <row r="12" spans="2:15" ht="35.25" customHeight="1" x14ac:dyDescent="0.3">
      <c r="B12" s="140" t="s">
        <v>128</v>
      </c>
      <c r="C12" s="159"/>
      <c r="D12" s="159"/>
      <c r="E12" s="160"/>
      <c r="F12" s="64"/>
      <c r="G12" s="64"/>
      <c r="H12" s="64"/>
      <c r="I12" s="70"/>
      <c r="J12" s="70"/>
      <c r="K12" s="70"/>
      <c r="L12" s="70"/>
      <c r="M12" s="70"/>
      <c r="N12" s="70"/>
      <c r="O12" s="86"/>
    </row>
    <row r="13" spans="2:15" ht="12.75" customHeight="1" x14ac:dyDescent="0.3">
      <c r="B13" s="89"/>
      <c r="C13" s="65"/>
      <c r="D13" s="65"/>
      <c r="E13" s="65"/>
      <c r="F13" s="65"/>
      <c r="G13" s="65"/>
      <c r="H13" s="65"/>
      <c r="I13" s="70"/>
      <c r="J13" s="70"/>
      <c r="K13" s="70"/>
      <c r="L13" s="70"/>
      <c r="M13" s="70"/>
      <c r="N13" s="70"/>
      <c r="O13" s="86"/>
    </row>
    <row r="14" spans="2:15" x14ac:dyDescent="0.3">
      <c r="B14" s="91" t="s">
        <v>96</v>
      </c>
      <c r="C14" s="74" t="s">
        <v>97</v>
      </c>
      <c r="D14" s="150" t="s">
        <v>50</v>
      </c>
      <c r="E14" s="150"/>
      <c r="F14" s="70"/>
      <c r="G14" s="70"/>
      <c r="H14" s="70"/>
      <c r="I14" s="70"/>
      <c r="J14" s="70"/>
      <c r="K14" s="70"/>
      <c r="L14" s="70"/>
      <c r="M14" s="70"/>
      <c r="N14" s="70"/>
      <c r="O14" s="86"/>
    </row>
    <row r="15" spans="2:15" x14ac:dyDescent="0.3">
      <c r="B15" s="92">
        <v>4</v>
      </c>
      <c r="C15" s="73" t="s">
        <v>123</v>
      </c>
      <c r="D15" s="108">
        <v>-91.664000000000001</v>
      </c>
      <c r="E15" s="77" t="s">
        <v>112</v>
      </c>
      <c r="F15" s="70"/>
      <c r="G15" s="70"/>
      <c r="H15" s="70"/>
      <c r="I15" s="70"/>
      <c r="J15" s="70"/>
      <c r="K15" s="70"/>
      <c r="L15" s="70"/>
      <c r="M15" s="70"/>
      <c r="N15" s="70"/>
      <c r="O15" s="86"/>
    </row>
    <row r="16" spans="2:15" x14ac:dyDescent="0.3">
      <c r="B16" s="85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86"/>
    </row>
    <row r="17" spans="2:15" x14ac:dyDescent="0.3">
      <c r="B17" s="116"/>
      <c r="C17" s="112" t="s">
        <v>125</v>
      </c>
      <c r="D17" s="113">
        <v>90</v>
      </c>
      <c r="E17" s="114" t="s">
        <v>127</v>
      </c>
      <c r="F17" s="70"/>
      <c r="G17" s="70"/>
      <c r="H17" s="70"/>
      <c r="I17" s="70"/>
      <c r="J17" s="70"/>
      <c r="K17" s="70"/>
      <c r="L17" s="70"/>
      <c r="M17" s="70"/>
      <c r="N17" s="70"/>
      <c r="O17" s="86"/>
    </row>
    <row r="18" spans="2:15" x14ac:dyDescent="0.3">
      <c r="B18" s="117"/>
      <c r="C18" s="115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86"/>
    </row>
    <row r="19" spans="2:15" ht="35.25" customHeight="1" x14ac:dyDescent="0.3">
      <c r="B19" s="140" t="s">
        <v>129</v>
      </c>
      <c r="C19" s="159"/>
      <c r="D19" s="159"/>
      <c r="E19" s="160"/>
      <c r="F19" s="64"/>
      <c r="G19" s="64"/>
      <c r="H19" s="64"/>
      <c r="I19" s="70"/>
      <c r="J19" s="70"/>
      <c r="K19" s="70"/>
      <c r="L19" s="70"/>
      <c r="M19" s="70"/>
      <c r="N19" s="70"/>
      <c r="O19" s="86"/>
    </row>
    <row r="20" spans="2:15" x14ac:dyDescent="0.3">
      <c r="B20" s="118"/>
      <c r="C20" s="78" t="s">
        <v>126</v>
      </c>
      <c r="D20" s="109">
        <v>89.99</v>
      </c>
      <c r="E20" s="77" t="s">
        <v>112</v>
      </c>
      <c r="F20" s="70"/>
      <c r="G20" s="70"/>
      <c r="H20" s="70"/>
      <c r="I20" s="70"/>
      <c r="J20" s="70"/>
      <c r="K20" s="70"/>
      <c r="L20" s="70"/>
      <c r="M20" s="70"/>
      <c r="N20" s="70"/>
      <c r="O20" s="86"/>
    </row>
    <row r="21" spans="2:15" x14ac:dyDescent="0.3">
      <c r="B21" s="119"/>
      <c r="C21" s="72" t="s">
        <v>101</v>
      </c>
      <c r="D21" s="110">
        <f>SUM(D$17-D$20)</f>
        <v>1.0000000000005116E-2</v>
      </c>
      <c r="E21" s="79" t="s">
        <v>112</v>
      </c>
      <c r="F21" s="70"/>
      <c r="G21" s="70"/>
      <c r="H21" s="70"/>
      <c r="I21" s="70"/>
      <c r="J21" s="70"/>
      <c r="K21" s="70"/>
      <c r="L21" s="70"/>
      <c r="M21" s="70"/>
      <c r="N21" s="70"/>
      <c r="O21" s="86"/>
    </row>
    <row r="22" spans="2:15" x14ac:dyDescent="0.3">
      <c r="B22" s="85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86"/>
    </row>
    <row r="23" spans="2:15" ht="15" customHeight="1" x14ac:dyDescent="0.3">
      <c r="B23" s="140" t="s">
        <v>130</v>
      </c>
      <c r="C23" s="141"/>
      <c r="D23" s="141"/>
      <c r="E23" s="142"/>
      <c r="F23" s="64"/>
      <c r="G23" s="64"/>
      <c r="H23" s="64"/>
      <c r="I23" s="70"/>
      <c r="J23" s="70"/>
      <c r="K23" s="70"/>
      <c r="L23" s="70"/>
      <c r="M23" s="70"/>
      <c r="N23" s="70"/>
      <c r="O23" s="86"/>
    </row>
    <row r="24" spans="2:15" ht="14.25" customHeight="1" thickBot="1" x14ac:dyDescent="0.35">
      <c r="B24" s="91" t="s">
        <v>96</v>
      </c>
      <c r="C24" s="74" t="s">
        <v>97</v>
      </c>
      <c r="D24" s="139" t="s">
        <v>50</v>
      </c>
      <c r="E24" s="139"/>
      <c r="F24" s="70"/>
      <c r="G24" s="70"/>
      <c r="H24" s="70"/>
      <c r="I24" s="70"/>
      <c r="J24" s="70"/>
      <c r="K24" s="70"/>
      <c r="L24" s="70"/>
      <c r="M24" s="70"/>
      <c r="N24" s="70"/>
      <c r="O24" s="86"/>
    </row>
    <row r="25" spans="2:15" ht="15" thickBot="1" x14ac:dyDescent="0.35">
      <c r="B25" s="92">
        <v>4</v>
      </c>
      <c r="C25" s="73" t="s">
        <v>123</v>
      </c>
      <c r="D25" s="111">
        <f>SUM(D$15-D$20+D$17)</f>
        <v>-91.653999999999996</v>
      </c>
      <c r="E25" s="97" t="s">
        <v>112</v>
      </c>
      <c r="F25" s="96" t="s">
        <v>100</v>
      </c>
      <c r="G25" s="70"/>
      <c r="H25" s="70"/>
      <c r="I25" s="70"/>
      <c r="J25" s="70"/>
      <c r="K25" s="70"/>
      <c r="L25" s="70"/>
      <c r="M25" s="70"/>
      <c r="N25" s="70"/>
      <c r="O25" s="86"/>
    </row>
    <row r="26" spans="2:15" ht="15" thickBot="1" x14ac:dyDescent="0.35">
      <c r="B26" s="93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</row>
  </sheetData>
  <sheetProtection algorithmName="SHA-512" hashValue="avCj8ZUUDJANL3CytQ5b34uzAJF3KO1tJNGeP3M27iYw+o4LSrzNi9nqfJ3lCAQS4nBV+/47cosUae1ZYIm+1A==" saltValue="cXjqapEpfMaOc5Qmfq8OAQ==" spinCount="100000" sheet="1"/>
  <mergeCells count="10">
    <mergeCell ref="D14:E14"/>
    <mergeCell ref="B23:E23"/>
    <mergeCell ref="D24:E24"/>
    <mergeCell ref="B19:E19"/>
    <mergeCell ref="B2:O2"/>
    <mergeCell ref="B3:L3"/>
    <mergeCell ref="N3:O3"/>
    <mergeCell ref="B9:C9"/>
    <mergeCell ref="B10:E10"/>
    <mergeCell ref="B12:E1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S181"/>
  <sheetViews>
    <sheetView showGridLines="0" showRowColHeaders="0" tabSelected="1" zoomScaleNormal="100" workbookViewId="0">
      <selection activeCell="D41" sqref="D41"/>
    </sheetView>
  </sheetViews>
  <sheetFormatPr baseColWidth="10" defaultRowHeight="14.4" x14ac:dyDescent="0.3"/>
  <cols>
    <col min="1" max="1" width="4.88671875" style="5" customWidth="1"/>
    <col min="2" max="2" width="3.33203125" style="5" customWidth="1"/>
    <col min="3" max="3" width="17" style="5" customWidth="1"/>
    <col min="4" max="4" width="13.44140625" style="5" customWidth="1"/>
    <col min="5" max="5" width="11.44140625" style="5"/>
    <col min="6" max="6" width="6.5546875" style="5" customWidth="1"/>
    <col min="7" max="7" width="1.44140625" style="5" customWidth="1"/>
    <col min="8" max="8" width="10.109375" style="5" customWidth="1"/>
    <col min="9" max="45" width="11.44140625" style="5"/>
  </cols>
  <sheetData>
    <row r="1" spans="1:71" s="1" customFormat="1" ht="60" customHeight="1" x14ac:dyDescent="0.3">
      <c r="A1" s="4"/>
      <c r="B1" s="143" t="s">
        <v>63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</row>
    <row r="2" spans="1:71" s="1" customFormat="1" ht="60" customHeight="1" x14ac:dyDescent="0.3">
      <c r="A2" s="4"/>
      <c r="B2" s="146" t="s">
        <v>131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95"/>
      <c r="N2" s="136" t="s">
        <v>64</v>
      </c>
      <c r="O2" s="120" t="s">
        <v>138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s="1" customFormat="1" ht="19.5" customHeight="1" x14ac:dyDescent="0.3">
      <c r="A3" s="4"/>
      <c r="B3" s="12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2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s="1" customFormat="1" ht="19.5" customHeight="1" x14ac:dyDescent="0.3">
      <c r="A4" s="4"/>
      <c r="B4" s="137"/>
      <c r="C4" s="78" t="s">
        <v>117</v>
      </c>
      <c r="D4" s="138"/>
      <c r="E4" s="11"/>
      <c r="F4" s="11"/>
      <c r="G4" s="11"/>
      <c r="H4" s="11"/>
      <c r="I4" s="11"/>
      <c r="J4" s="11"/>
      <c r="K4" s="11"/>
      <c r="L4" s="11"/>
      <c r="M4" s="11"/>
      <c r="N4" s="11"/>
      <c r="O4" s="12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s="1" customFormat="1" ht="19.5" customHeight="1" x14ac:dyDescent="0.3">
      <c r="A5" s="4"/>
      <c r="B5" s="104"/>
      <c r="C5" s="72" t="s">
        <v>118</v>
      </c>
      <c r="D5" s="138"/>
      <c r="E5" s="11"/>
      <c r="F5" s="11"/>
      <c r="G5" s="11"/>
      <c r="H5" s="11"/>
      <c r="I5" s="11"/>
      <c r="J5" s="11"/>
      <c r="K5" s="11"/>
      <c r="L5" s="11"/>
      <c r="M5" s="11"/>
      <c r="N5" s="11"/>
      <c r="O5" s="12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s="1" customFormat="1" ht="19.5" customHeight="1" x14ac:dyDescent="0.3">
      <c r="A6" s="4"/>
      <c r="B6" s="12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32.25" customHeight="1" x14ac:dyDescent="0.3">
      <c r="B7" s="140" t="s">
        <v>134</v>
      </c>
      <c r="C7" s="141"/>
      <c r="D7" s="141"/>
      <c r="E7" s="141"/>
      <c r="F7" s="141"/>
      <c r="G7" s="141"/>
      <c r="H7" s="142"/>
      <c r="I7" s="22"/>
      <c r="J7" s="22"/>
      <c r="K7" s="22"/>
      <c r="L7" s="22"/>
      <c r="M7" s="22"/>
      <c r="N7" s="22"/>
      <c r="O7" s="123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s="2" customFormat="1" ht="30" customHeight="1" x14ac:dyDescent="0.3">
      <c r="A8" s="6"/>
      <c r="B8" s="124" t="s">
        <v>57</v>
      </c>
      <c r="C8" s="7" t="s">
        <v>49</v>
      </c>
      <c r="D8" s="7" t="s">
        <v>50</v>
      </c>
      <c r="E8" s="8"/>
      <c r="F8" s="8"/>
      <c r="G8" s="8"/>
      <c r="H8" s="9"/>
      <c r="I8" s="27"/>
      <c r="J8" s="27"/>
      <c r="K8" s="27"/>
      <c r="L8" s="27"/>
      <c r="M8" s="27"/>
      <c r="N8" s="27"/>
      <c r="O8" s="12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</row>
    <row r="9" spans="1:71" s="1" customFormat="1" ht="20.100000000000001" customHeight="1" x14ac:dyDescent="0.3">
      <c r="A9" s="4"/>
      <c r="B9" s="126">
        <v>6</v>
      </c>
      <c r="C9" s="10" t="s">
        <v>51</v>
      </c>
      <c r="D9" s="99">
        <v>-73.113</v>
      </c>
      <c r="E9" s="11"/>
      <c r="F9" s="11"/>
      <c r="G9" s="11"/>
      <c r="H9" s="12"/>
      <c r="I9" s="11"/>
      <c r="J9" s="11"/>
      <c r="K9" s="11"/>
      <c r="L9" s="11"/>
      <c r="M9" s="11"/>
      <c r="N9" s="11"/>
      <c r="O9" s="12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1:71" s="1" customFormat="1" ht="20.100000000000001" customHeight="1" x14ac:dyDescent="0.3">
      <c r="A10" s="4"/>
      <c r="B10" s="126">
        <v>7</v>
      </c>
      <c r="C10" s="10" t="s">
        <v>52</v>
      </c>
      <c r="D10" s="99">
        <v>70.394000000000005</v>
      </c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2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1:71" s="1" customFormat="1" ht="20.100000000000001" customHeight="1" x14ac:dyDescent="0.3">
      <c r="A11" s="4"/>
      <c r="B11" s="126">
        <v>8</v>
      </c>
      <c r="C11" s="10" t="s">
        <v>53</v>
      </c>
      <c r="D11" s="99">
        <v>-85.682000000000002</v>
      </c>
      <c r="E11" s="11"/>
      <c r="F11" s="11"/>
      <c r="G11" s="11"/>
      <c r="H11" s="12"/>
      <c r="I11" s="11"/>
      <c r="J11" s="11"/>
      <c r="K11" s="127"/>
      <c r="L11" s="11"/>
      <c r="M11" s="11"/>
      <c r="N11" s="11"/>
      <c r="O11" s="122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s="1" customFormat="1" ht="20.100000000000001" customHeight="1" x14ac:dyDescent="0.3">
      <c r="A12" s="4"/>
      <c r="B12" s="126">
        <v>9</v>
      </c>
      <c r="C12" s="10" t="s">
        <v>54</v>
      </c>
      <c r="D12" s="99">
        <v>-0.01</v>
      </c>
      <c r="E12" s="11"/>
      <c r="F12" s="11"/>
      <c r="G12" s="11"/>
      <c r="H12" s="12"/>
      <c r="I12" s="11"/>
      <c r="J12" s="11"/>
      <c r="K12" s="11"/>
      <c r="L12" s="11"/>
      <c r="M12" s="11"/>
      <c r="N12" s="11"/>
      <c r="O12" s="12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1:71" s="1" customFormat="1" ht="20.100000000000001" customHeight="1" x14ac:dyDescent="0.3">
      <c r="A13" s="4"/>
      <c r="B13" s="126">
        <v>10</v>
      </c>
      <c r="C13" s="10" t="s">
        <v>55</v>
      </c>
      <c r="D13" s="99">
        <v>0.104</v>
      </c>
      <c r="E13" s="11"/>
      <c r="F13" s="11"/>
      <c r="G13" s="11"/>
      <c r="H13" s="12"/>
      <c r="I13" s="11"/>
      <c r="J13" s="11"/>
      <c r="K13" s="11"/>
      <c r="L13" s="11"/>
      <c r="M13" s="11"/>
      <c r="N13" s="11"/>
      <c r="O13" s="122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1:71" s="1" customFormat="1" ht="20.100000000000001" customHeight="1" x14ac:dyDescent="0.3">
      <c r="A14" s="4"/>
      <c r="B14" s="126">
        <v>35</v>
      </c>
      <c r="C14" s="10" t="s">
        <v>56</v>
      </c>
      <c r="D14" s="99">
        <v>-1.2E-2</v>
      </c>
      <c r="E14" s="13"/>
      <c r="F14" s="13"/>
      <c r="G14" s="13"/>
      <c r="H14" s="14"/>
      <c r="I14" s="11"/>
      <c r="J14" s="11"/>
      <c r="K14" s="11"/>
      <c r="L14" s="11"/>
      <c r="M14" s="11"/>
      <c r="N14" s="11"/>
      <c r="O14" s="12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x14ac:dyDescent="0.3">
      <c r="B15" s="128"/>
      <c r="C15" s="22"/>
      <c r="D15" s="1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23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spans="1:71" ht="50.25" customHeight="1" x14ac:dyDescent="0.3">
      <c r="B16" s="140" t="s">
        <v>135</v>
      </c>
      <c r="C16" s="141"/>
      <c r="D16" s="141"/>
      <c r="E16" s="141"/>
      <c r="F16" s="141"/>
      <c r="G16" s="141"/>
      <c r="H16" s="142"/>
      <c r="I16" s="22"/>
      <c r="J16" s="22"/>
      <c r="K16" s="22"/>
      <c r="L16" s="22"/>
      <c r="M16" s="22"/>
      <c r="N16" s="22"/>
      <c r="O16" s="123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2:71" x14ac:dyDescent="0.3">
      <c r="B17" s="128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23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2:71" ht="48" customHeight="1" x14ac:dyDescent="0.3">
      <c r="B18" s="165" t="s">
        <v>132</v>
      </c>
      <c r="C18" s="166"/>
      <c r="D18" s="166"/>
      <c r="E18" s="166"/>
      <c r="F18" s="166"/>
      <c r="G18" s="166"/>
      <c r="H18" s="167"/>
      <c r="I18" s="22"/>
      <c r="J18" s="22"/>
      <c r="K18" s="22"/>
      <c r="L18" s="22"/>
      <c r="M18" s="22"/>
      <c r="N18" s="22"/>
      <c r="O18" s="123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2:71" ht="28.8" x14ac:dyDescent="0.3">
      <c r="B19" s="128"/>
      <c r="C19" s="16" t="s">
        <v>58</v>
      </c>
      <c r="D19" s="16" t="s">
        <v>59</v>
      </c>
      <c r="E19" s="17" t="s">
        <v>60</v>
      </c>
      <c r="F19" s="162" t="s">
        <v>61</v>
      </c>
      <c r="G19" s="163"/>
      <c r="H19" s="164"/>
      <c r="I19" s="22"/>
      <c r="J19" s="22"/>
      <c r="K19" s="22"/>
      <c r="L19" s="22"/>
      <c r="M19" s="22"/>
      <c r="N19" s="22"/>
      <c r="O19" s="123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2:71" x14ac:dyDescent="0.3">
      <c r="B20" s="128"/>
      <c r="C20" s="18">
        <v>8</v>
      </c>
      <c r="D20" s="99">
        <v>9.7810000000000006</v>
      </c>
      <c r="E20" s="3">
        <f>D$20-10</f>
        <v>-0.21899999999999942</v>
      </c>
      <c r="F20" s="19">
        <v>0.02</v>
      </c>
      <c r="G20" s="20" t="s">
        <v>62</v>
      </c>
      <c r="H20" s="21">
        <v>-0.02</v>
      </c>
      <c r="I20" s="22"/>
      <c r="J20" s="22"/>
      <c r="K20" s="22"/>
      <c r="L20" s="22"/>
      <c r="M20" s="22"/>
      <c r="N20" s="22"/>
      <c r="O20" s="123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2:71" x14ac:dyDescent="0.3">
      <c r="B21" s="128"/>
      <c r="C21" s="18">
        <v>9</v>
      </c>
      <c r="D21" s="99">
        <v>9.7850000000000001</v>
      </c>
      <c r="E21" s="3">
        <f>D$21-10</f>
        <v>-0.21499999999999986</v>
      </c>
      <c r="F21" s="19">
        <v>0.02</v>
      </c>
      <c r="G21" s="23" t="s">
        <v>62</v>
      </c>
      <c r="H21" s="21">
        <v>-0.02</v>
      </c>
      <c r="I21" s="22"/>
      <c r="J21" s="22"/>
      <c r="K21" s="22"/>
      <c r="L21" s="22"/>
      <c r="M21" s="22"/>
      <c r="N21" s="22"/>
      <c r="O21" s="123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</row>
    <row r="22" spans="2:71" x14ac:dyDescent="0.3">
      <c r="B22" s="128"/>
      <c r="C22" s="18">
        <v>6</v>
      </c>
      <c r="D22" s="99">
        <v>9.7509999999999994</v>
      </c>
      <c r="E22" s="3">
        <f>D$22-10</f>
        <v>-0.24900000000000055</v>
      </c>
      <c r="F22" s="19">
        <v>0.02</v>
      </c>
      <c r="G22" s="23" t="s">
        <v>62</v>
      </c>
      <c r="H22" s="21">
        <v>-0.02</v>
      </c>
      <c r="I22" s="22"/>
      <c r="J22" s="22"/>
      <c r="K22" s="22"/>
      <c r="L22" s="22"/>
      <c r="M22" s="22"/>
      <c r="N22" s="22"/>
      <c r="O22" s="123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</row>
    <row r="23" spans="2:71" x14ac:dyDescent="0.3">
      <c r="B23" s="128"/>
      <c r="C23" s="18">
        <v>10</v>
      </c>
      <c r="D23" s="99">
        <v>9.7780000000000005</v>
      </c>
      <c r="E23" s="3">
        <f>D$23-10</f>
        <v>-0.22199999999999953</v>
      </c>
      <c r="F23" s="19">
        <v>0.02</v>
      </c>
      <c r="G23" s="23" t="s">
        <v>62</v>
      </c>
      <c r="H23" s="21">
        <v>-0.02</v>
      </c>
      <c r="I23" s="22"/>
      <c r="J23" s="22"/>
      <c r="K23" s="22"/>
      <c r="L23" s="22"/>
      <c r="M23" s="22"/>
      <c r="N23" s="22"/>
      <c r="O23" s="123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</row>
    <row r="24" spans="2:71" x14ac:dyDescent="0.3">
      <c r="B24" s="128"/>
      <c r="C24" s="18">
        <v>11</v>
      </c>
      <c r="D24" s="99">
        <v>9.7710000000000008</v>
      </c>
      <c r="E24" s="3">
        <f>D$24-10</f>
        <v>-0.2289999999999992</v>
      </c>
      <c r="F24" s="19">
        <v>0.02</v>
      </c>
      <c r="G24" s="23" t="s">
        <v>62</v>
      </c>
      <c r="H24" s="21">
        <v>-0.02</v>
      </c>
      <c r="I24" s="22"/>
      <c r="J24" s="22"/>
      <c r="K24" s="22"/>
      <c r="L24" s="22"/>
      <c r="M24" s="22"/>
      <c r="N24" s="22"/>
      <c r="O24" s="123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</row>
    <row r="25" spans="2:71" x14ac:dyDescent="0.3">
      <c r="B25" s="128"/>
      <c r="C25" s="18">
        <v>1</v>
      </c>
      <c r="D25" s="99">
        <v>9.7569999999999997</v>
      </c>
      <c r="E25" s="3">
        <f>D$25-10</f>
        <v>-0.24300000000000033</v>
      </c>
      <c r="F25" s="19">
        <v>0.02</v>
      </c>
      <c r="G25" s="23" t="s">
        <v>62</v>
      </c>
      <c r="H25" s="21">
        <v>-0.02</v>
      </c>
      <c r="I25" s="22"/>
      <c r="J25" s="22"/>
      <c r="K25" s="22"/>
      <c r="L25" s="22"/>
      <c r="M25" s="22"/>
      <c r="N25" s="22"/>
      <c r="O25" s="123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</row>
    <row r="26" spans="2:71" x14ac:dyDescent="0.3">
      <c r="B26" s="128"/>
      <c r="C26" s="18">
        <v>5</v>
      </c>
      <c r="D26" s="99">
        <v>9.7799999999999994</v>
      </c>
      <c r="E26" s="3">
        <f>D$26-10</f>
        <v>-0.22000000000000064</v>
      </c>
      <c r="F26" s="19">
        <v>0.02</v>
      </c>
      <c r="G26" s="23" t="s">
        <v>62</v>
      </c>
      <c r="H26" s="21">
        <v>-0.02</v>
      </c>
      <c r="I26" s="22"/>
      <c r="J26" s="22"/>
      <c r="K26" s="22"/>
      <c r="L26" s="22"/>
      <c r="M26" s="22"/>
      <c r="N26" s="22"/>
      <c r="O26" s="123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</row>
    <row r="27" spans="2:71" x14ac:dyDescent="0.3">
      <c r="B27" s="128"/>
      <c r="C27" s="18">
        <v>3</v>
      </c>
      <c r="D27" s="99">
        <v>9.7560000000000002</v>
      </c>
      <c r="E27" s="3">
        <f>D$27-10</f>
        <v>-0.24399999999999977</v>
      </c>
      <c r="F27" s="19">
        <v>0.02</v>
      </c>
      <c r="G27" s="23" t="s">
        <v>62</v>
      </c>
      <c r="H27" s="21">
        <v>-0.02</v>
      </c>
      <c r="I27" s="22"/>
      <c r="J27" s="22"/>
      <c r="K27" s="22"/>
      <c r="L27" s="22"/>
      <c r="M27" s="22"/>
      <c r="N27" s="22"/>
      <c r="O27" s="123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</row>
    <row r="28" spans="2:71" x14ac:dyDescent="0.3">
      <c r="B28" s="128"/>
      <c r="C28" s="18">
        <v>4</v>
      </c>
      <c r="D28" s="99">
        <v>9.7720000000000002</v>
      </c>
      <c r="E28" s="3">
        <f>D$28-10</f>
        <v>-0.22799999999999976</v>
      </c>
      <c r="F28" s="19">
        <v>0.02</v>
      </c>
      <c r="G28" s="23" t="s">
        <v>62</v>
      </c>
      <c r="H28" s="21">
        <v>-0.02</v>
      </c>
      <c r="I28" s="22"/>
      <c r="J28" s="22"/>
      <c r="K28" s="22"/>
      <c r="L28" s="22"/>
      <c r="M28" s="22"/>
      <c r="N28" s="22"/>
      <c r="O28" s="123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</row>
    <row r="29" spans="2:71" x14ac:dyDescent="0.3">
      <c r="B29" s="128"/>
      <c r="C29" s="18">
        <v>2</v>
      </c>
      <c r="D29" s="99">
        <v>9.7539999999999996</v>
      </c>
      <c r="E29" s="3">
        <f>D$29-10</f>
        <v>-0.24600000000000044</v>
      </c>
      <c r="F29" s="19">
        <v>0.02</v>
      </c>
      <c r="G29" s="23" t="s">
        <v>62</v>
      </c>
      <c r="H29" s="21">
        <v>-0.02</v>
      </c>
      <c r="I29" s="22"/>
      <c r="J29" s="22"/>
      <c r="K29" s="22"/>
      <c r="L29" s="22"/>
      <c r="M29" s="22"/>
      <c r="N29" s="22"/>
      <c r="O29" s="123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</row>
    <row r="30" spans="2:71" x14ac:dyDescent="0.3">
      <c r="B30" s="128"/>
      <c r="C30" s="18">
        <v>12</v>
      </c>
      <c r="D30" s="99">
        <v>9.7940000000000005</v>
      </c>
      <c r="E30" s="3">
        <f>D$30-10</f>
        <v>-0.20599999999999952</v>
      </c>
      <c r="F30" s="19">
        <v>0.02</v>
      </c>
      <c r="G30" s="23" t="s">
        <v>62</v>
      </c>
      <c r="H30" s="21">
        <v>-0.02</v>
      </c>
      <c r="I30" s="22"/>
      <c r="J30" s="22"/>
      <c r="K30" s="22"/>
      <c r="L30" s="22"/>
      <c r="M30" s="22"/>
      <c r="N30" s="22"/>
      <c r="O30" s="123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</row>
    <row r="31" spans="2:71" x14ac:dyDescent="0.3">
      <c r="B31" s="128"/>
      <c r="C31" s="18">
        <v>13</v>
      </c>
      <c r="D31" s="99">
        <v>9.7789999999999999</v>
      </c>
      <c r="E31" s="3">
        <f>D$31-10</f>
        <v>-0.22100000000000009</v>
      </c>
      <c r="F31" s="19">
        <v>0.02</v>
      </c>
      <c r="G31" s="23" t="s">
        <v>62</v>
      </c>
      <c r="H31" s="21">
        <v>-0.02</v>
      </c>
      <c r="I31" s="22"/>
      <c r="J31" s="22"/>
      <c r="K31" s="22"/>
      <c r="L31" s="22"/>
      <c r="M31" s="22"/>
      <c r="N31" s="22"/>
      <c r="O31" s="123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</row>
    <row r="32" spans="2:71" x14ac:dyDescent="0.3">
      <c r="B32" s="128"/>
      <c r="C32" s="18">
        <v>7</v>
      </c>
      <c r="D32" s="99">
        <v>9.7579999999999991</v>
      </c>
      <c r="E32" s="3">
        <f>D$32-10</f>
        <v>-0.24200000000000088</v>
      </c>
      <c r="F32" s="19">
        <v>0.02</v>
      </c>
      <c r="G32" s="23" t="s">
        <v>62</v>
      </c>
      <c r="H32" s="21">
        <v>-0.02</v>
      </c>
      <c r="I32" s="22"/>
      <c r="J32" s="22"/>
      <c r="K32" s="22"/>
      <c r="L32" s="22"/>
      <c r="M32" s="22"/>
      <c r="N32" s="22"/>
      <c r="O32" s="123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</row>
    <row r="33" spans="2:71" x14ac:dyDescent="0.3">
      <c r="B33" s="128"/>
      <c r="C33" s="18">
        <v>14</v>
      </c>
      <c r="D33" s="99">
        <v>9.7750000000000004</v>
      </c>
      <c r="E33" s="3">
        <f>D$33-10</f>
        <v>-0.22499999999999964</v>
      </c>
      <c r="F33" s="19">
        <v>0.02</v>
      </c>
      <c r="G33" s="23" t="s">
        <v>62</v>
      </c>
      <c r="H33" s="21">
        <v>-0.02</v>
      </c>
      <c r="I33" s="22"/>
      <c r="J33" s="22"/>
      <c r="K33" s="22"/>
      <c r="L33" s="22"/>
      <c r="M33" s="22"/>
      <c r="N33" s="22"/>
      <c r="O33" s="123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</row>
    <row r="34" spans="2:71" x14ac:dyDescent="0.3">
      <c r="B34" s="128"/>
      <c r="C34" s="18">
        <v>15</v>
      </c>
      <c r="D34" s="99">
        <v>9.7780000000000005</v>
      </c>
      <c r="E34" s="3">
        <f>D$34-10</f>
        <v>-0.22199999999999953</v>
      </c>
      <c r="F34" s="19">
        <v>0.02</v>
      </c>
      <c r="G34" s="23" t="s">
        <v>62</v>
      </c>
      <c r="H34" s="21">
        <v>-0.02</v>
      </c>
      <c r="I34" s="22"/>
      <c r="J34" s="22"/>
      <c r="K34" s="22"/>
      <c r="L34" s="22"/>
      <c r="M34" s="22"/>
      <c r="N34" s="22"/>
      <c r="O34" s="123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</row>
    <row r="35" spans="2:71" x14ac:dyDescent="0.3">
      <c r="B35" s="128"/>
      <c r="C35" s="24" t="s">
        <v>66</v>
      </c>
      <c r="D35" s="99">
        <v>25.013999999999999</v>
      </c>
      <c r="E35" s="3">
        <f>(D$35-D$36)</f>
        <v>-7.9999999999991189E-3</v>
      </c>
      <c r="F35" s="19">
        <v>0.02</v>
      </c>
      <c r="G35" s="25" t="s">
        <v>62</v>
      </c>
      <c r="H35" s="21">
        <v>-0.02</v>
      </c>
      <c r="I35" s="22"/>
      <c r="J35" s="22"/>
      <c r="K35" s="22"/>
      <c r="L35" s="22"/>
      <c r="M35" s="22"/>
      <c r="N35" s="22"/>
      <c r="O35" s="123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</row>
    <row r="36" spans="2:71" x14ac:dyDescent="0.3">
      <c r="B36" s="129"/>
      <c r="C36" s="24" t="s">
        <v>67</v>
      </c>
      <c r="D36" s="99">
        <v>25.021999999999998</v>
      </c>
      <c r="E36" s="3">
        <f>(D$35-D$36)</f>
        <v>-7.9999999999991189E-3</v>
      </c>
      <c r="F36" s="19">
        <v>0.02</v>
      </c>
      <c r="G36" s="25" t="s">
        <v>62</v>
      </c>
      <c r="H36" s="21">
        <v>-0.02</v>
      </c>
      <c r="I36" s="22"/>
      <c r="J36" s="22"/>
      <c r="K36" s="22"/>
      <c r="L36" s="22"/>
      <c r="M36" s="22"/>
      <c r="N36" s="22"/>
      <c r="O36" s="123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</row>
    <row r="37" spans="2:71" x14ac:dyDescent="0.3">
      <c r="B37" s="128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123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</row>
    <row r="38" spans="2:71" ht="29.25" customHeight="1" x14ac:dyDescent="0.3">
      <c r="B38" s="140" t="s">
        <v>136</v>
      </c>
      <c r="C38" s="141"/>
      <c r="D38" s="141"/>
      <c r="E38" s="141"/>
      <c r="F38" s="141"/>
      <c r="G38" s="141"/>
      <c r="H38" s="142"/>
      <c r="I38" s="22"/>
      <c r="J38" s="22"/>
      <c r="K38" s="22"/>
      <c r="L38" s="22"/>
      <c r="M38" s="22"/>
      <c r="N38" s="22"/>
      <c r="O38" s="123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</row>
    <row r="39" spans="2:71" x14ac:dyDescent="0.3">
      <c r="B39" s="130" t="s">
        <v>57</v>
      </c>
      <c r="C39" s="18" t="s">
        <v>49</v>
      </c>
      <c r="D39" s="100" t="s">
        <v>50</v>
      </c>
      <c r="E39" s="27"/>
      <c r="F39" s="27"/>
      <c r="G39" s="27"/>
      <c r="H39" s="28"/>
      <c r="I39" s="22"/>
      <c r="J39" s="22"/>
      <c r="K39" s="22"/>
      <c r="L39" s="22"/>
      <c r="M39" s="22"/>
      <c r="N39" s="22"/>
      <c r="O39" s="123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</row>
    <row r="40" spans="2:71" x14ac:dyDescent="0.3">
      <c r="B40" s="126">
        <v>6</v>
      </c>
      <c r="C40" s="19" t="s">
        <v>51</v>
      </c>
      <c r="D40" s="101">
        <f>Calculation!B$22</f>
        <v>-73.118494954838908</v>
      </c>
      <c r="E40" s="29"/>
      <c r="F40" s="11"/>
      <c r="G40" s="11"/>
      <c r="H40" s="12"/>
      <c r="I40" s="22"/>
      <c r="J40" s="22"/>
      <c r="K40" s="22"/>
      <c r="L40" s="22"/>
      <c r="M40" s="22"/>
      <c r="N40" s="22"/>
      <c r="O40" s="123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</row>
    <row r="41" spans="2:71" x14ac:dyDescent="0.3">
      <c r="B41" s="126">
        <v>7</v>
      </c>
      <c r="C41" s="19" t="s">
        <v>52</v>
      </c>
      <c r="D41" s="101">
        <f>Calculation!B$32</f>
        <v>70.39</v>
      </c>
      <c r="E41" s="11"/>
      <c r="F41" s="11"/>
      <c r="G41" s="11"/>
      <c r="H41" s="12"/>
      <c r="I41" s="22"/>
      <c r="J41" s="22"/>
      <c r="K41" s="22"/>
      <c r="L41" s="22"/>
      <c r="M41" s="22"/>
      <c r="N41" s="22"/>
      <c r="O41" s="123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</row>
    <row r="42" spans="2:71" x14ac:dyDescent="0.3">
      <c r="B42" s="126">
        <v>8</v>
      </c>
      <c r="C42" s="19" t="s">
        <v>53</v>
      </c>
      <c r="D42" s="101">
        <f>Calculation!B$11</f>
        <v>-85.56</v>
      </c>
      <c r="E42" s="11"/>
      <c r="F42" s="11"/>
      <c r="G42" s="11"/>
      <c r="H42" s="12"/>
      <c r="I42" s="22"/>
      <c r="J42" s="22"/>
      <c r="K42" s="22"/>
      <c r="L42" s="22"/>
      <c r="M42" s="22"/>
      <c r="N42" s="22"/>
      <c r="O42" s="123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</row>
    <row r="43" spans="2:71" ht="45.75" customHeight="1" x14ac:dyDescent="0.3">
      <c r="B43" s="131">
        <v>9</v>
      </c>
      <c r="C43" s="132" t="s">
        <v>54</v>
      </c>
      <c r="D43" s="102">
        <f>Calculation!G$22</f>
        <v>1.0041442985399782E-2</v>
      </c>
      <c r="E43" s="161" t="s">
        <v>86</v>
      </c>
      <c r="F43" s="161"/>
      <c r="G43" s="161"/>
      <c r="H43" s="161"/>
      <c r="I43" s="22"/>
      <c r="J43" s="22"/>
      <c r="K43" s="22"/>
      <c r="L43" s="22"/>
      <c r="M43" s="22"/>
      <c r="N43" s="22"/>
      <c r="O43" s="123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</row>
    <row r="44" spans="2:71" x14ac:dyDescent="0.3">
      <c r="B44" s="126">
        <v>10</v>
      </c>
      <c r="C44" s="19" t="s">
        <v>55</v>
      </c>
      <c r="D44" s="101">
        <f>Calculation!G$12</f>
        <v>0.10228129100843421</v>
      </c>
      <c r="E44" s="11"/>
      <c r="F44" s="11"/>
      <c r="G44" s="11"/>
      <c r="H44" s="12"/>
      <c r="I44" s="22"/>
      <c r="J44" s="22"/>
      <c r="K44" s="22"/>
      <c r="L44" s="22"/>
      <c r="M44" s="22"/>
      <c r="N44" s="22"/>
      <c r="O44" s="123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</row>
    <row r="45" spans="2:71" x14ac:dyDescent="0.3">
      <c r="B45" s="126">
        <v>35</v>
      </c>
      <c r="C45" s="19" t="s">
        <v>56</v>
      </c>
      <c r="D45" s="101">
        <f>Calculation!M$12</f>
        <v>-8.9689110867546031E-3</v>
      </c>
      <c r="E45" s="13"/>
      <c r="F45" s="13"/>
      <c r="G45" s="13"/>
      <c r="H45" s="14"/>
      <c r="I45" s="22"/>
      <c r="J45" s="22"/>
      <c r="K45" s="22"/>
      <c r="L45" s="22"/>
      <c r="M45" s="22"/>
      <c r="N45" s="22"/>
      <c r="O45" s="123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</row>
    <row r="46" spans="2:71" x14ac:dyDescent="0.3">
      <c r="B46" s="128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23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</row>
    <row r="47" spans="2:71" ht="32.25" customHeight="1" x14ac:dyDescent="0.3">
      <c r="B47" s="140" t="s">
        <v>137</v>
      </c>
      <c r="C47" s="141"/>
      <c r="D47" s="141"/>
      <c r="E47" s="141"/>
      <c r="F47" s="141"/>
      <c r="G47" s="141"/>
      <c r="H47" s="142"/>
      <c r="I47" s="22"/>
      <c r="J47" s="22"/>
      <c r="K47" s="22"/>
      <c r="L47" s="22"/>
      <c r="M47" s="22"/>
      <c r="N47" s="22"/>
      <c r="O47" s="123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</row>
    <row r="48" spans="2:71" x14ac:dyDescent="0.3">
      <c r="B48" s="128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123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</row>
    <row r="49" spans="2:71" ht="15" thickBot="1" x14ac:dyDescent="0.35">
      <c r="B49" s="133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</row>
    <row r="50" spans="2:71" x14ac:dyDescent="0.3"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</row>
    <row r="51" spans="2:71" x14ac:dyDescent="0.3"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</row>
    <row r="52" spans="2:71" x14ac:dyDescent="0.3"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</row>
    <row r="53" spans="2:71" x14ac:dyDescent="0.3"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</row>
    <row r="54" spans="2:71" x14ac:dyDescent="0.3"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</row>
    <row r="55" spans="2:71" x14ac:dyDescent="0.3"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</row>
    <row r="56" spans="2:71" x14ac:dyDescent="0.3"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</row>
    <row r="57" spans="2:71" x14ac:dyDescent="0.3"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</row>
    <row r="58" spans="2:71" x14ac:dyDescent="0.3"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</row>
    <row r="59" spans="2:71" x14ac:dyDescent="0.3"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</row>
    <row r="60" spans="2:71" x14ac:dyDescent="0.3"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</row>
    <row r="61" spans="2:71" x14ac:dyDescent="0.3"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</row>
    <row r="62" spans="2:71" x14ac:dyDescent="0.3"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</row>
    <row r="63" spans="2:71" x14ac:dyDescent="0.3"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</row>
    <row r="64" spans="2:71" x14ac:dyDescent="0.3"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</row>
    <row r="65" spans="46:71" x14ac:dyDescent="0.3"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</row>
    <row r="66" spans="46:71" x14ac:dyDescent="0.3"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</row>
    <row r="67" spans="46:71" x14ac:dyDescent="0.3"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</row>
    <row r="68" spans="46:71" x14ac:dyDescent="0.3"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</row>
    <row r="69" spans="46:71" x14ac:dyDescent="0.3"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</row>
    <row r="70" spans="46:71" x14ac:dyDescent="0.3"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</row>
    <row r="71" spans="46:71" x14ac:dyDescent="0.3"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</row>
    <row r="72" spans="46:71" x14ac:dyDescent="0.3"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</row>
    <row r="73" spans="46:71" x14ac:dyDescent="0.3"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</row>
    <row r="74" spans="46:71" x14ac:dyDescent="0.3"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</row>
    <row r="75" spans="46:71" x14ac:dyDescent="0.3"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</row>
    <row r="76" spans="46:71" x14ac:dyDescent="0.3"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</row>
    <row r="77" spans="46:71" x14ac:dyDescent="0.3"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</row>
    <row r="78" spans="46:71" x14ac:dyDescent="0.3"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</row>
    <row r="79" spans="46:71" x14ac:dyDescent="0.3"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</row>
    <row r="80" spans="46:71" x14ac:dyDescent="0.3"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</row>
    <row r="81" spans="46:71" x14ac:dyDescent="0.3"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</row>
    <row r="82" spans="46:71" x14ac:dyDescent="0.3"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</row>
    <row r="83" spans="46:71" x14ac:dyDescent="0.3"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</row>
    <row r="84" spans="46:71" x14ac:dyDescent="0.3"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</row>
    <row r="85" spans="46:71" x14ac:dyDescent="0.3"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</row>
    <row r="86" spans="46:71" x14ac:dyDescent="0.3"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</row>
    <row r="87" spans="46:71" x14ac:dyDescent="0.3"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</row>
    <row r="88" spans="46:71" x14ac:dyDescent="0.3"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</row>
    <row r="89" spans="46:71" x14ac:dyDescent="0.3"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</row>
    <row r="90" spans="46:71" x14ac:dyDescent="0.3"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</row>
    <row r="91" spans="46:71" x14ac:dyDescent="0.3"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</row>
    <row r="92" spans="46:71" x14ac:dyDescent="0.3"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</row>
    <row r="93" spans="46:71" x14ac:dyDescent="0.3"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</row>
    <row r="94" spans="46:71" x14ac:dyDescent="0.3"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</row>
    <row r="95" spans="46:71" x14ac:dyDescent="0.3"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</row>
    <row r="96" spans="46:71" x14ac:dyDescent="0.3"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</row>
    <row r="97" spans="46:71" x14ac:dyDescent="0.3"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</row>
    <row r="98" spans="46:71" x14ac:dyDescent="0.3"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</row>
    <row r="99" spans="46:71" x14ac:dyDescent="0.3"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</row>
    <row r="100" spans="46:71" x14ac:dyDescent="0.3"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</row>
    <row r="101" spans="46:71" x14ac:dyDescent="0.3"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</row>
    <row r="102" spans="46:71" x14ac:dyDescent="0.3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</row>
    <row r="103" spans="46:71" x14ac:dyDescent="0.3"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</row>
    <row r="104" spans="46:71" x14ac:dyDescent="0.3"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</row>
    <row r="105" spans="46:71" x14ac:dyDescent="0.3"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</row>
    <row r="106" spans="46:71" x14ac:dyDescent="0.3"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</row>
    <row r="107" spans="46:71" x14ac:dyDescent="0.3"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</row>
    <row r="108" spans="46:71" x14ac:dyDescent="0.3"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</row>
    <row r="109" spans="46:71" x14ac:dyDescent="0.3"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</row>
    <row r="110" spans="46:71" x14ac:dyDescent="0.3"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</row>
    <row r="111" spans="46:71" x14ac:dyDescent="0.3"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</row>
    <row r="112" spans="46:71" x14ac:dyDescent="0.3"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</row>
    <row r="113" spans="46:71" x14ac:dyDescent="0.3"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</row>
    <row r="114" spans="46:71" x14ac:dyDescent="0.3"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</row>
    <row r="115" spans="46:71" x14ac:dyDescent="0.3"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</row>
    <row r="116" spans="46:71" x14ac:dyDescent="0.3"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</row>
    <row r="117" spans="46:71" x14ac:dyDescent="0.3"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</row>
    <row r="118" spans="46:71" x14ac:dyDescent="0.3"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</row>
    <row r="119" spans="46:71" x14ac:dyDescent="0.3"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</row>
    <row r="120" spans="46:71" x14ac:dyDescent="0.3"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</row>
    <row r="121" spans="46:71" x14ac:dyDescent="0.3"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</row>
    <row r="122" spans="46:71" x14ac:dyDescent="0.3"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</row>
    <row r="123" spans="46:71" x14ac:dyDescent="0.3"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</row>
    <row r="124" spans="46:71" x14ac:dyDescent="0.3"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</row>
    <row r="125" spans="46:71" x14ac:dyDescent="0.3"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</row>
    <row r="126" spans="46:71" x14ac:dyDescent="0.3"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</row>
    <row r="127" spans="46:71" x14ac:dyDescent="0.3"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</row>
    <row r="128" spans="46:71" x14ac:dyDescent="0.3"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</row>
    <row r="129" spans="46:71" x14ac:dyDescent="0.3"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</row>
    <row r="130" spans="46:71" x14ac:dyDescent="0.3"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</row>
    <row r="131" spans="46:71" x14ac:dyDescent="0.3"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</row>
    <row r="132" spans="46:71" x14ac:dyDescent="0.3"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</row>
    <row r="133" spans="46:71" x14ac:dyDescent="0.3"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</row>
    <row r="134" spans="46:71" x14ac:dyDescent="0.3"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</row>
    <row r="135" spans="46:71" x14ac:dyDescent="0.3"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</row>
    <row r="136" spans="46:71" x14ac:dyDescent="0.3"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</row>
    <row r="137" spans="46:71" x14ac:dyDescent="0.3"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</row>
    <row r="138" spans="46:71" x14ac:dyDescent="0.3"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</row>
    <row r="139" spans="46:71" x14ac:dyDescent="0.3"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</row>
    <row r="140" spans="46:71" x14ac:dyDescent="0.3"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</row>
    <row r="141" spans="46:71" x14ac:dyDescent="0.3"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</row>
    <row r="142" spans="46:71" x14ac:dyDescent="0.3"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</row>
    <row r="143" spans="46:71" x14ac:dyDescent="0.3"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</row>
    <row r="144" spans="46:71" x14ac:dyDescent="0.3"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</row>
    <row r="145" spans="46:71" x14ac:dyDescent="0.3"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</row>
    <row r="146" spans="46:71" x14ac:dyDescent="0.3"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</row>
    <row r="147" spans="46:71" x14ac:dyDescent="0.3"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</row>
    <row r="148" spans="46:71" x14ac:dyDescent="0.3"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</row>
    <row r="149" spans="46:71" x14ac:dyDescent="0.3"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</row>
    <row r="150" spans="46:71" x14ac:dyDescent="0.3"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</row>
    <row r="151" spans="46:71" x14ac:dyDescent="0.3"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</row>
    <row r="152" spans="46:71" x14ac:dyDescent="0.3"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</row>
    <row r="153" spans="46:71" x14ac:dyDescent="0.3"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</row>
    <row r="154" spans="46:71" x14ac:dyDescent="0.3"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</row>
    <row r="155" spans="46:71" x14ac:dyDescent="0.3"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</row>
    <row r="156" spans="46:71" x14ac:dyDescent="0.3"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</row>
    <row r="157" spans="46:71" x14ac:dyDescent="0.3"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</row>
    <row r="158" spans="46:71" x14ac:dyDescent="0.3"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</row>
    <row r="159" spans="46:71" x14ac:dyDescent="0.3"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</row>
    <row r="160" spans="46:71" x14ac:dyDescent="0.3"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</row>
    <row r="161" spans="46:71" x14ac:dyDescent="0.3"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</row>
    <row r="162" spans="46:71" x14ac:dyDescent="0.3"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</row>
    <row r="163" spans="46:71" x14ac:dyDescent="0.3"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</row>
    <row r="164" spans="46:71" x14ac:dyDescent="0.3"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</row>
    <row r="165" spans="46:71" x14ac:dyDescent="0.3"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</row>
    <row r="166" spans="46:71" x14ac:dyDescent="0.3"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</row>
    <row r="167" spans="46:71" x14ac:dyDescent="0.3"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</row>
    <row r="168" spans="46:71" x14ac:dyDescent="0.3"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</row>
    <row r="169" spans="46:71" x14ac:dyDescent="0.3"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</row>
    <row r="170" spans="46:71" x14ac:dyDescent="0.3"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</row>
    <row r="171" spans="46:71" x14ac:dyDescent="0.3"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</row>
    <row r="172" spans="46:71" x14ac:dyDescent="0.3"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</row>
    <row r="173" spans="46:71" x14ac:dyDescent="0.3"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</row>
    <row r="174" spans="46:71" x14ac:dyDescent="0.3"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</row>
    <row r="175" spans="46:71" x14ac:dyDescent="0.3"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</row>
    <row r="176" spans="46:71" x14ac:dyDescent="0.3"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</row>
    <row r="177" spans="46:71" x14ac:dyDescent="0.3"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</row>
    <row r="178" spans="46:71" x14ac:dyDescent="0.3"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</row>
    <row r="179" spans="46:71" x14ac:dyDescent="0.3"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</row>
    <row r="180" spans="46:71" x14ac:dyDescent="0.3"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</row>
    <row r="181" spans="46:71" x14ac:dyDescent="0.3"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</row>
  </sheetData>
  <sheetProtection sheet="1"/>
  <mergeCells count="9">
    <mergeCell ref="B7:H7"/>
    <mergeCell ref="E43:H43"/>
    <mergeCell ref="B1:O1"/>
    <mergeCell ref="B2:M2"/>
    <mergeCell ref="B47:H47"/>
    <mergeCell ref="B38:H38"/>
    <mergeCell ref="F19:H19"/>
    <mergeCell ref="B18:H18"/>
    <mergeCell ref="B16:H16"/>
  </mergeCells>
  <conditionalFormatting sqref="E20:E34">
    <cfRule type="cellIs" dxfId="6" priority="4" operator="greaterThanOrEqual">
      <formula>0.021</formula>
    </cfRule>
    <cfRule type="cellIs" dxfId="5" priority="5" operator="lessThanOrEqual">
      <formula>-0.02</formula>
    </cfRule>
    <cfRule type="cellIs" dxfId="4" priority="6" operator="between">
      <formula>-0.02</formula>
      <formula>0.02</formula>
    </cfRule>
  </conditionalFormatting>
  <conditionalFormatting sqref="E35:E36">
    <cfRule type="cellIs" dxfId="3" priority="3" operator="between">
      <formula>-0.02</formula>
      <formula>0.02</formula>
    </cfRule>
  </conditionalFormatting>
  <conditionalFormatting sqref="E35:E36">
    <cfRule type="cellIs" dxfId="2" priority="2" operator="lessThanOrEqual">
      <formula>-0.02</formula>
    </cfRule>
  </conditionalFormatting>
  <conditionalFormatting sqref="E35:E36">
    <cfRule type="cellIs" dxfId="1" priority="1" operator="greaterThanOrEqual">
      <formula>0.021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43"/>
  <sheetViews>
    <sheetView showGridLines="0" showRowColHeaders="0" topLeftCell="A7" workbookViewId="0">
      <selection activeCell="D19" sqref="D19"/>
    </sheetView>
  </sheetViews>
  <sheetFormatPr baseColWidth="10" defaultRowHeight="14.4" x14ac:dyDescent="0.3"/>
  <cols>
    <col min="1" max="1" width="5.33203125" style="5" customWidth="1"/>
    <col min="2" max="2" width="11" style="5" customWidth="1"/>
    <col min="3" max="3" width="15.109375" style="5" customWidth="1"/>
    <col min="4" max="4" width="13.5546875" style="5" customWidth="1"/>
    <col min="5" max="5" width="11.44140625" style="5" customWidth="1"/>
    <col min="6" max="6" width="4.88671875" style="5" customWidth="1"/>
    <col min="7" max="7" width="11.88671875" style="5" customWidth="1"/>
    <col min="8" max="8" width="12.33203125" style="5" customWidth="1"/>
    <col min="9" max="25" width="11.44140625" style="5"/>
  </cols>
  <sheetData>
    <row r="2" spans="2:8" ht="45.75" customHeight="1" x14ac:dyDescent="0.3">
      <c r="B2" s="46" t="s">
        <v>68</v>
      </c>
      <c r="C2" s="168" t="s">
        <v>133</v>
      </c>
      <c r="D2" s="169"/>
      <c r="E2" s="169"/>
      <c r="F2" s="169"/>
      <c r="G2" s="169"/>
      <c r="H2" s="47"/>
    </row>
    <row r="3" spans="2:8" x14ac:dyDescent="0.3">
      <c r="B3" s="183" t="s">
        <v>80</v>
      </c>
      <c r="C3" s="184"/>
      <c r="D3" s="184"/>
      <c r="E3" s="184"/>
      <c r="F3" s="185"/>
      <c r="G3" s="48" t="s">
        <v>69</v>
      </c>
      <c r="H3" s="48" t="s">
        <v>70</v>
      </c>
    </row>
    <row r="4" spans="2:8" x14ac:dyDescent="0.3">
      <c r="B4" s="49"/>
      <c r="C4" s="50"/>
      <c r="D4" s="50"/>
      <c r="E4" s="50"/>
      <c r="F4" s="50"/>
      <c r="G4" s="50"/>
      <c r="H4" s="51"/>
    </row>
    <row r="5" spans="2:8" x14ac:dyDescent="0.3">
      <c r="B5" s="15"/>
      <c r="C5" s="22"/>
      <c r="D5" s="22"/>
      <c r="E5" s="22"/>
      <c r="F5" s="22"/>
      <c r="G5" s="22"/>
      <c r="H5" s="52"/>
    </row>
    <row r="6" spans="2:8" x14ac:dyDescent="0.3">
      <c r="B6" s="59" t="s">
        <v>71</v>
      </c>
      <c r="C6" s="186" t="s">
        <v>74</v>
      </c>
      <c r="D6" s="187"/>
      <c r="E6" s="187"/>
      <c r="F6" s="188"/>
      <c r="G6" s="59" t="s">
        <v>64</v>
      </c>
      <c r="H6" s="55" t="s">
        <v>72</v>
      </c>
    </row>
    <row r="7" spans="2:8" x14ac:dyDescent="0.3">
      <c r="B7" s="59" t="s">
        <v>73</v>
      </c>
      <c r="C7" s="186"/>
      <c r="D7" s="187"/>
      <c r="E7" s="187"/>
      <c r="F7" s="188"/>
      <c r="G7" s="13"/>
      <c r="H7" s="14"/>
    </row>
    <row r="8" spans="2:8" x14ac:dyDescent="0.3">
      <c r="B8" s="49"/>
      <c r="C8" s="50"/>
      <c r="D8" s="50"/>
      <c r="E8" s="50"/>
      <c r="F8" s="50"/>
      <c r="G8" s="50"/>
      <c r="H8" s="51"/>
    </row>
    <row r="9" spans="2:8" x14ac:dyDescent="0.3">
      <c r="B9" s="15"/>
      <c r="C9" s="22"/>
      <c r="D9" s="22"/>
      <c r="E9" s="22"/>
      <c r="F9" s="22"/>
      <c r="G9" s="22"/>
      <c r="H9" s="52"/>
    </row>
    <row r="10" spans="2:8" ht="28.8" x14ac:dyDescent="0.3">
      <c r="B10" s="15"/>
      <c r="C10" s="58" t="s">
        <v>58</v>
      </c>
      <c r="D10" s="58" t="s">
        <v>59</v>
      </c>
      <c r="E10" s="58" t="s">
        <v>60</v>
      </c>
      <c r="F10" s="22"/>
      <c r="G10" s="22"/>
      <c r="H10" s="52"/>
    </row>
    <row r="11" spans="2:8" x14ac:dyDescent="0.3">
      <c r="B11" s="15"/>
      <c r="C11" s="18">
        <v>8</v>
      </c>
      <c r="D11" s="3">
        <f>'Value table'!$D20</f>
        <v>9.7810000000000006</v>
      </c>
      <c r="E11" s="3">
        <f>'Value table'!$E20</f>
        <v>-0.21899999999999942</v>
      </c>
      <c r="F11" s="22"/>
      <c r="G11" s="22"/>
      <c r="H11" s="52"/>
    </row>
    <row r="12" spans="2:8" x14ac:dyDescent="0.3">
      <c r="B12" s="15"/>
      <c r="C12" s="18">
        <v>9</v>
      </c>
      <c r="D12" s="3">
        <f>'Value table'!$D21</f>
        <v>9.7850000000000001</v>
      </c>
      <c r="E12" s="3">
        <f>'Value table'!$E21</f>
        <v>-0.21499999999999986</v>
      </c>
      <c r="F12" s="22"/>
      <c r="G12" s="22"/>
      <c r="H12" s="52"/>
    </row>
    <row r="13" spans="2:8" x14ac:dyDescent="0.3">
      <c r="B13" s="15"/>
      <c r="C13" s="18">
        <v>6</v>
      </c>
      <c r="D13" s="3">
        <f>'Value table'!$D22</f>
        <v>9.7509999999999994</v>
      </c>
      <c r="E13" s="3">
        <f>'Value table'!$E22</f>
        <v>-0.24900000000000055</v>
      </c>
      <c r="F13" s="22"/>
      <c r="G13" s="22"/>
      <c r="H13" s="52"/>
    </row>
    <row r="14" spans="2:8" x14ac:dyDescent="0.3">
      <c r="B14" s="15"/>
      <c r="C14" s="18">
        <v>10</v>
      </c>
      <c r="D14" s="3">
        <f>'Value table'!$D23</f>
        <v>9.7780000000000005</v>
      </c>
      <c r="E14" s="3">
        <f>'Value table'!$E23</f>
        <v>-0.22199999999999953</v>
      </c>
      <c r="F14" s="22"/>
      <c r="G14" s="22"/>
      <c r="H14" s="52"/>
    </row>
    <row r="15" spans="2:8" x14ac:dyDescent="0.3">
      <c r="B15" s="15"/>
      <c r="C15" s="18">
        <v>11</v>
      </c>
      <c r="D15" s="3">
        <f>'Value table'!$D24</f>
        <v>9.7710000000000008</v>
      </c>
      <c r="E15" s="3">
        <f>'Value table'!$E24</f>
        <v>-0.2289999999999992</v>
      </c>
      <c r="F15" s="22"/>
      <c r="G15" s="22"/>
      <c r="H15" s="52"/>
    </row>
    <row r="16" spans="2:8" x14ac:dyDescent="0.3">
      <c r="B16" s="15"/>
      <c r="C16" s="18">
        <v>1</v>
      </c>
      <c r="D16" s="3">
        <f>'Value table'!$D25</f>
        <v>9.7569999999999997</v>
      </c>
      <c r="E16" s="3">
        <f>'Value table'!$E25</f>
        <v>-0.24300000000000033</v>
      </c>
      <c r="F16" s="22"/>
      <c r="G16" s="22"/>
      <c r="H16" s="52"/>
    </row>
    <row r="17" spans="2:8" x14ac:dyDescent="0.3">
      <c r="B17" s="15"/>
      <c r="C17" s="18">
        <v>5</v>
      </c>
      <c r="D17" s="3">
        <f>'Value table'!$D26</f>
        <v>9.7799999999999994</v>
      </c>
      <c r="E17" s="3">
        <f>'Value table'!$E26</f>
        <v>-0.22000000000000064</v>
      </c>
      <c r="F17" s="22"/>
      <c r="G17" s="22"/>
      <c r="H17" s="52"/>
    </row>
    <row r="18" spans="2:8" x14ac:dyDescent="0.3">
      <c r="B18" s="15"/>
      <c r="C18" s="18">
        <v>3</v>
      </c>
      <c r="D18" s="3">
        <f>'Value table'!$D27</f>
        <v>9.7560000000000002</v>
      </c>
      <c r="E18" s="3">
        <f>'Value table'!$E27</f>
        <v>-0.24399999999999977</v>
      </c>
      <c r="F18" s="22"/>
      <c r="G18" s="22"/>
      <c r="H18" s="52"/>
    </row>
    <row r="19" spans="2:8" x14ac:dyDescent="0.3">
      <c r="B19" s="15"/>
      <c r="C19" s="18">
        <v>4</v>
      </c>
      <c r="D19" s="3">
        <f>'Value table'!$D28</f>
        <v>9.7720000000000002</v>
      </c>
      <c r="E19" s="3">
        <f>'Value table'!$E28</f>
        <v>-0.22799999999999976</v>
      </c>
      <c r="F19" s="22"/>
      <c r="G19" s="22"/>
      <c r="H19" s="52"/>
    </row>
    <row r="20" spans="2:8" x14ac:dyDescent="0.3">
      <c r="B20" s="15"/>
      <c r="C20" s="18">
        <v>2</v>
      </c>
      <c r="D20" s="3">
        <f>'Value table'!$D29</f>
        <v>9.7539999999999996</v>
      </c>
      <c r="E20" s="3">
        <f>'Value table'!$E29</f>
        <v>-0.24600000000000044</v>
      </c>
      <c r="F20" s="22"/>
      <c r="G20" s="22"/>
      <c r="H20" s="52"/>
    </row>
    <row r="21" spans="2:8" x14ac:dyDescent="0.3">
      <c r="B21" s="15"/>
      <c r="C21" s="18">
        <v>12</v>
      </c>
      <c r="D21" s="3">
        <f>'Value table'!$D30</f>
        <v>9.7940000000000005</v>
      </c>
      <c r="E21" s="3">
        <f>'Value table'!$E30</f>
        <v>-0.20599999999999952</v>
      </c>
      <c r="F21" s="22"/>
      <c r="G21" s="22"/>
      <c r="H21" s="52"/>
    </row>
    <row r="22" spans="2:8" x14ac:dyDescent="0.3">
      <c r="B22" s="15"/>
      <c r="C22" s="18">
        <v>13</v>
      </c>
      <c r="D22" s="3">
        <f>'Value table'!$D31</f>
        <v>9.7789999999999999</v>
      </c>
      <c r="E22" s="3">
        <f>'Value table'!$E31</f>
        <v>-0.22100000000000009</v>
      </c>
      <c r="F22" s="22"/>
      <c r="G22" s="22"/>
      <c r="H22" s="52"/>
    </row>
    <row r="23" spans="2:8" x14ac:dyDescent="0.3">
      <c r="B23" s="15"/>
      <c r="C23" s="18">
        <v>7</v>
      </c>
      <c r="D23" s="3">
        <f>'Value table'!$D32</f>
        <v>9.7579999999999991</v>
      </c>
      <c r="E23" s="3">
        <f>'Value table'!$E32</f>
        <v>-0.24200000000000088</v>
      </c>
      <c r="F23" s="22"/>
      <c r="G23" s="22"/>
      <c r="H23" s="52"/>
    </row>
    <row r="24" spans="2:8" x14ac:dyDescent="0.3">
      <c r="B24" s="15"/>
      <c r="C24" s="18">
        <v>14</v>
      </c>
      <c r="D24" s="3">
        <f>'Value table'!$D33</f>
        <v>9.7750000000000004</v>
      </c>
      <c r="E24" s="3">
        <f>'Value table'!$E33</f>
        <v>-0.22499999999999964</v>
      </c>
      <c r="F24" s="22"/>
      <c r="G24" s="22"/>
      <c r="H24" s="52"/>
    </row>
    <row r="25" spans="2:8" x14ac:dyDescent="0.3">
      <c r="B25" s="15"/>
      <c r="C25" s="18">
        <v>15</v>
      </c>
      <c r="D25" s="3">
        <f>'Value table'!$D34</f>
        <v>9.7780000000000005</v>
      </c>
      <c r="E25" s="3">
        <f>'Value table'!$E34</f>
        <v>-0.22199999999999953</v>
      </c>
      <c r="F25" s="22"/>
      <c r="G25" s="22"/>
      <c r="H25" s="52"/>
    </row>
    <row r="26" spans="2:8" x14ac:dyDescent="0.3">
      <c r="B26" s="15"/>
      <c r="C26" s="24" t="s">
        <v>66</v>
      </c>
      <c r="D26" s="3">
        <f>'Value table'!$D35</f>
        <v>25.013999999999999</v>
      </c>
      <c r="E26" s="3">
        <f>'Value table'!$E35</f>
        <v>-7.9999999999991189E-3</v>
      </c>
      <c r="F26" s="22"/>
      <c r="G26" s="22"/>
      <c r="H26" s="52"/>
    </row>
    <row r="27" spans="2:8" x14ac:dyDescent="0.3">
      <c r="B27" s="15"/>
      <c r="C27" s="24" t="s">
        <v>67</v>
      </c>
      <c r="D27" s="3">
        <f>'Value table'!$D36</f>
        <v>25.021999999999998</v>
      </c>
      <c r="E27" s="3">
        <f>'Value table'!$E36</f>
        <v>-7.9999999999991189E-3</v>
      </c>
      <c r="F27" s="22"/>
      <c r="G27" s="22"/>
      <c r="H27" s="52"/>
    </row>
    <row r="28" spans="2:8" x14ac:dyDescent="0.3">
      <c r="B28" s="15"/>
      <c r="C28" s="22"/>
      <c r="D28" s="22"/>
      <c r="E28" s="22"/>
      <c r="F28" s="22"/>
      <c r="G28" s="22"/>
      <c r="H28" s="52"/>
    </row>
    <row r="29" spans="2:8" x14ac:dyDescent="0.3">
      <c r="B29" s="15"/>
      <c r="C29" s="22"/>
      <c r="D29" s="22"/>
      <c r="E29" s="22"/>
      <c r="F29" s="22"/>
      <c r="G29" s="22"/>
      <c r="H29" s="52"/>
    </row>
    <row r="30" spans="2:8" x14ac:dyDescent="0.3">
      <c r="B30" s="15"/>
      <c r="C30" s="22"/>
      <c r="D30" s="22"/>
      <c r="E30" s="22"/>
      <c r="F30" s="22"/>
      <c r="G30" s="22"/>
      <c r="H30" s="52"/>
    </row>
    <row r="31" spans="2:8" x14ac:dyDescent="0.3">
      <c r="B31" s="170" t="s">
        <v>84</v>
      </c>
      <c r="C31" s="171"/>
      <c r="D31" s="22"/>
      <c r="E31" s="22"/>
      <c r="F31" s="170" t="s">
        <v>85</v>
      </c>
      <c r="G31" s="176"/>
      <c r="H31" s="171"/>
    </row>
    <row r="32" spans="2:8" x14ac:dyDescent="0.3">
      <c r="B32" s="15"/>
      <c r="C32" s="22"/>
      <c r="D32" s="22"/>
      <c r="E32" s="22"/>
      <c r="F32" s="22"/>
      <c r="G32" s="22"/>
      <c r="H32" s="52"/>
    </row>
    <row r="33" spans="1:8" x14ac:dyDescent="0.3">
      <c r="B33" s="177"/>
      <c r="C33" s="178"/>
      <c r="D33" s="22"/>
      <c r="E33" s="22"/>
      <c r="F33" s="178"/>
      <c r="G33" s="178"/>
      <c r="H33" s="179"/>
    </row>
    <row r="34" spans="1:8" x14ac:dyDescent="0.3">
      <c r="B34" s="56" t="s">
        <v>81</v>
      </c>
      <c r="C34" s="191" t="s">
        <v>82</v>
      </c>
      <c r="D34" s="191"/>
      <c r="E34" s="57" t="s">
        <v>81</v>
      </c>
      <c r="F34" s="189" t="s">
        <v>73</v>
      </c>
      <c r="G34" s="189"/>
      <c r="H34" s="190"/>
    </row>
    <row r="35" spans="1:8" x14ac:dyDescent="0.3">
      <c r="B35" s="56"/>
      <c r="C35" s="62"/>
      <c r="D35" s="62"/>
      <c r="E35" s="57"/>
      <c r="F35" s="62"/>
      <c r="G35" s="62"/>
      <c r="H35" s="63"/>
    </row>
    <row r="36" spans="1:8" x14ac:dyDescent="0.3">
      <c r="B36" s="15"/>
      <c r="C36" s="22"/>
      <c r="D36" s="22"/>
      <c r="E36" s="22"/>
      <c r="F36" s="22"/>
      <c r="G36" s="22"/>
      <c r="H36" s="52"/>
    </row>
    <row r="37" spans="1:8" x14ac:dyDescent="0.3">
      <c r="B37" s="15"/>
      <c r="C37" s="22"/>
      <c r="D37" s="22"/>
      <c r="E37" s="22"/>
      <c r="F37" s="22"/>
      <c r="G37" s="22"/>
      <c r="H37" s="52"/>
    </row>
    <row r="38" spans="1:8" ht="21" customHeight="1" x14ac:dyDescent="0.3">
      <c r="B38" s="172" t="s">
        <v>83</v>
      </c>
      <c r="C38" s="173"/>
      <c r="D38" s="173"/>
      <c r="E38" s="173"/>
      <c r="F38" s="173"/>
      <c r="G38" s="173"/>
      <c r="H38" s="174"/>
    </row>
    <row r="39" spans="1:8" ht="11.25" customHeight="1" x14ac:dyDescent="0.3">
      <c r="B39" s="15"/>
      <c r="C39" s="22"/>
      <c r="D39" s="22"/>
      <c r="E39" s="22"/>
      <c r="F39" s="22"/>
      <c r="G39" s="22"/>
      <c r="H39" s="52"/>
    </row>
    <row r="40" spans="1:8" x14ac:dyDescent="0.3">
      <c r="B40" s="26"/>
      <c r="C40" s="53"/>
      <c r="D40" s="53"/>
      <c r="E40" s="53"/>
      <c r="F40" s="53"/>
      <c r="G40" s="53"/>
      <c r="H40" s="54"/>
    </row>
    <row r="41" spans="1:8" ht="27.75" customHeight="1" x14ac:dyDescent="0.3">
      <c r="B41" s="175" t="s">
        <v>75</v>
      </c>
      <c r="C41" s="175"/>
      <c r="D41" s="60" t="s">
        <v>76</v>
      </c>
      <c r="E41" s="175" t="s">
        <v>77</v>
      </c>
      <c r="F41" s="175"/>
      <c r="G41" s="61"/>
      <c r="H41" s="60" t="s">
        <v>78</v>
      </c>
    </row>
    <row r="42" spans="1:8" ht="24.75" customHeight="1" x14ac:dyDescent="0.3">
      <c r="A42" s="52"/>
      <c r="B42" s="180" t="s">
        <v>79</v>
      </c>
      <c r="C42" s="181"/>
      <c r="D42" s="181"/>
      <c r="E42" s="181"/>
      <c r="F42" s="181"/>
      <c r="G42" s="181"/>
      <c r="H42" s="182"/>
    </row>
    <row r="43" spans="1:8" x14ac:dyDescent="0.3">
      <c r="A43" s="22"/>
    </row>
  </sheetData>
  <sheetProtection algorithmName="SHA-512" hashValue="YxFAzjhr6rtYi2UF1XrBqXpriCTZzozDZrPOLCepjtekaNK/s9/rYjhxF/gXX/2F0GaJTY8l8JdFkshiiJRlYw==" saltValue="2PHHunwT3GvPF7lFdn/YJA==" spinCount="100000" sheet="1"/>
  <mergeCells count="14">
    <mergeCell ref="B42:H42"/>
    <mergeCell ref="B3:F3"/>
    <mergeCell ref="C6:F6"/>
    <mergeCell ref="F34:H34"/>
    <mergeCell ref="C34:D34"/>
    <mergeCell ref="C7:F7"/>
    <mergeCell ref="C2:G2"/>
    <mergeCell ref="B31:C31"/>
    <mergeCell ref="B38:H38"/>
    <mergeCell ref="B41:C41"/>
    <mergeCell ref="E41:F41"/>
    <mergeCell ref="F31:H31"/>
    <mergeCell ref="B33:C33"/>
    <mergeCell ref="F33:H33"/>
  </mergeCells>
  <pageMargins left="0.78740157480314965" right="0.70866141732283472" top="0.78740157480314965" bottom="0.78740157480314965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AE343"/>
  <sheetViews>
    <sheetView workbookViewId="0">
      <selection activeCell="C28" sqref="C28"/>
    </sheetView>
  </sheetViews>
  <sheetFormatPr baseColWidth="10" defaultRowHeight="14.4" x14ac:dyDescent="0.3"/>
  <cols>
    <col min="1" max="1" width="9.88671875" customWidth="1"/>
    <col min="2" max="2" width="14.6640625" style="5" customWidth="1"/>
    <col min="3" max="5" width="11.44140625" style="5"/>
    <col min="6" max="6" width="20.5546875" style="5" customWidth="1"/>
    <col min="7" max="10" width="11.44140625" style="5"/>
    <col min="11" max="11" width="10.88671875" style="5" customWidth="1"/>
    <col min="12" max="12" width="5.6640625" style="5" customWidth="1"/>
    <col min="13" max="24" width="11.44140625" style="5"/>
  </cols>
  <sheetData>
    <row r="1" spans="2:31" x14ac:dyDescent="0.3">
      <c r="B1" s="5" t="s">
        <v>0</v>
      </c>
      <c r="J1" s="30"/>
      <c r="Y1" s="5"/>
      <c r="Z1" s="5"/>
      <c r="AA1" s="5"/>
      <c r="AB1" s="5"/>
      <c r="AC1" s="5"/>
      <c r="AD1" s="5"/>
      <c r="AE1" s="5"/>
    </row>
    <row r="2" spans="2:31" x14ac:dyDescent="0.3">
      <c r="B2" s="31"/>
      <c r="Y2" s="5"/>
      <c r="Z2" s="5"/>
      <c r="AA2" s="5"/>
      <c r="AB2" s="5"/>
      <c r="AC2" s="5"/>
      <c r="AD2" s="5"/>
      <c r="AE2" s="5"/>
    </row>
    <row r="3" spans="2:31" x14ac:dyDescent="0.3">
      <c r="Y3" s="5"/>
      <c r="Z3" s="5"/>
      <c r="AA3" s="5"/>
      <c r="AB3" s="5"/>
      <c r="AC3" s="5"/>
      <c r="AD3" s="5"/>
      <c r="AE3" s="5"/>
    </row>
    <row r="4" spans="2:31" x14ac:dyDescent="0.3">
      <c r="B4" s="32" t="s">
        <v>1</v>
      </c>
      <c r="G4" s="32" t="s">
        <v>13</v>
      </c>
      <c r="M4" s="32" t="s">
        <v>45</v>
      </c>
      <c r="O4" s="5" t="s">
        <v>48</v>
      </c>
      <c r="Y4" s="5"/>
      <c r="Z4" s="5"/>
      <c r="AA4" s="5"/>
      <c r="AB4" s="5"/>
      <c r="AC4" s="5"/>
      <c r="AD4" s="5"/>
      <c r="AE4" s="5"/>
    </row>
    <row r="5" spans="2:31" x14ac:dyDescent="0.3">
      <c r="Y5" s="5"/>
      <c r="Z5" s="5"/>
      <c r="AA5" s="5"/>
      <c r="AB5" s="5"/>
      <c r="AC5" s="5"/>
      <c r="AD5" s="5"/>
      <c r="AE5" s="5"/>
    </row>
    <row r="6" spans="2:31" x14ac:dyDescent="0.3">
      <c r="B6" s="5" t="s">
        <v>2</v>
      </c>
      <c r="G6" s="5" t="s">
        <v>14</v>
      </c>
      <c r="H6" s="5" t="s">
        <v>15</v>
      </c>
      <c r="M6" s="5" t="s">
        <v>38</v>
      </c>
      <c r="N6" s="5" t="s">
        <v>39</v>
      </c>
      <c r="Y6" s="5"/>
      <c r="Z6" s="5"/>
      <c r="AA6" s="5"/>
      <c r="AB6" s="5"/>
      <c r="AC6" s="5"/>
      <c r="AD6" s="5"/>
      <c r="AE6" s="5"/>
    </row>
    <row r="7" spans="2:31" x14ac:dyDescent="0.3">
      <c r="B7" s="44">
        <f>'Value table'!D$27</f>
        <v>9.7560000000000002</v>
      </c>
      <c r="C7" s="5" t="s">
        <v>3</v>
      </c>
      <c r="G7" s="44">
        <f>'Value table'!D$25</f>
        <v>9.7569999999999997</v>
      </c>
      <c r="H7" s="44">
        <f>'Value table'!D$29</f>
        <v>9.7539999999999996</v>
      </c>
      <c r="I7" s="5" t="s">
        <v>3</v>
      </c>
      <c r="M7" s="44">
        <f>'Value table'!D$24</f>
        <v>9.7710000000000008</v>
      </c>
      <c r="N7" s="44">
        <f>'Value table'!D$34</f>
        <v>9.7780000000000005</v>
      </c>
      <c r="O7" s="5" t="s">
        <v>3</v>
      </c>
      <c r="Y7" s="5"/>
      <c r="Z7" s="5"/>
      <c r="AA7" s="5"/>
      <c r="AB7" s="5"/>
      <c r="AC7" s="5"/>
      <c r="AD7" s="5"/>
      <c r="AE7" s="5"/>
    </row>
    <row r="8" spans="2:31" x14ac:dyDescent="0.3">
      <c r="B8" s="33">
        <f>10-B7</f>
        <v>0.24399999999999977</v>
      </c>
      <c r="C8" s="5" t="s">
        <v>44</v>
      </c>
      <c r="G8" s="33">
        <f>10-G7</f>
        <v>0.24300000000000033</v>
      </c>
      <c r="H8" s="33">
        <f>10-H7</f>
        <v>0.24600000000000044</v>
      </c>
      <c r="I8" s="5" t="s">
        <v>44</v>
      </c>
      <c r="M8" s="33">
        <f>10-M7</f>
        <v>0.2289999999999992</v>
      </c>
      <c r="N8" s="33">
        <f>10-N7</f>
        <v>0.22199999999999953</v>
      </c>
      <c r="O8" s="5" t="s">
        <v>44</v>
      </c>
      <c r="Y8" s="5"/>
      <c r="Z8" s="5"/>
      <c r="AA8" s="5"/>
      <c r="AB8" s="5"/>
      <c r="AC8" s="5"/>
      <c r="AD8" s="5"/>
      <c r="AE8" s="5"/>
    </row>
    <row r="9" spans="2:31" x14ac:dyDescent="0.3">
      <c r="B9" s="45">
        <f>B8/2</f>
        <v>0.12199999999999989</v>
      </c>
      <c r="C9" s="34" t="s">
        <v>1</v>
      </c>
      <c r="G9" s="35">
        <f>DEGREES(ATAN(G8/25))</f>
        <v>0.55689743904933364</v>
      </c>
      <c r="H9" s="35">
        <f>DEGREES(ATAN(H8/-25))</f>
        <v>-0.56377227501559679</v>
      </c>
      <c r="I9" s="5" t="s">
        <v>13</v>
      </c>
      <c r="M9" s="35">
        <f>M8/TAN(30*PI()/180)</f>
        <v>0.39663963493327153</v>
      </c>
      <c r="N9" s="35">
        <f>-N8/TAN(30*PI()/180)</f>
        <v>-0.38451527928028995</v>
      </c>
      <c r="O9" s="5" t="s">
        <v>45</v>
      </c>
      <c r="Y9" s="5"/>
      <c r="Z9" s="5"/>
      <c r="AA9" s="5"/>
      <c r="AB9" s="5"/>
      <c r="AC9" s="5"/>
      <c r="AD9" s="5"/>
      <c r="AE9" s="5"/>
    </row>
    <row r="10" spans="2:31" x14ac:dyDescent="0.3">
      <c r="B10" s="44">
        <f>'Value table'!D$11</f>
        <v>-85.682000000000002</v>
      </c>
      <c r="C10" s="5" t="s">
        <v>20</v>
      </c>
      <c r="G10" s="192">
        <f>AVERAGE(G9:H9)</f>
        <v>-3.4374179831315743E-3</v>
      </c>
      <c r="H10" s="192"/>
      <c r="I10" s="36" t="s">
        <v>16</v>
      </c>
      <c r="M10" s="192">
        <f>AVERAGE(M9:N9)</f>
        <v>6.0621778264907944E-3</v>
      </c>
      <c r="N10" s="192"/>
      <c r="O10" s="36" t="s">
        <v>46</v>
      </c>
      <c r="Y10" s="5"/>
      <c r="Z10" s="5"/>
      <c r="AA10" s="5"/>
      <c r="AB10" s="5"/>
      <c r="AC10" s="5"/>
      <c r="AD10" s="5"/>
      <c r="AE10" s="5"/>
    </row>
    <row r="11" spans="2:31" x14ac:dyDescent="0.3">
      <c r="B11" s="45">
        <f>B10+B9</f>
        <v>-85.56</v>
      </c>
      <c r="C11" s="34" t="s">
        <v>21</v>
      </c>
      <c r="G11" s="193">
        <f>'Value table'!D$13</f>
        <v>0.104</v>
      </c>
      <c r="H11" s="193"/>
      <c r="I11" s="5" t="s">
        <v>20</v>
      </c>
      <c r="M11" s="194">
        <f>'Value table'!D$14</f>
        <v>-1.2E-2</v>
      </c>
      <c r="N11" s="194"/>
      <c r="O11" s="5" t="s">
        <v>20</v>
      </c>
      <c r="Y11" s="5"/>
      <c r="Z11" s="5"/>
      <c r="AA11" s="5"/>
      <c r="AB11" s="5"/>
      <c r="AC11" s="5"/>
      <c r="AD11" s="5"/>
      <c r="AE11" s="5"/>
    </row>
    <row r="12" spans="2:31" x14ac:dyDescent="0.3">
      <c r="B12" s="45"/>
      <c r="C12" s="34"/>
      <c r="G12" s="37">
        <f>(G11+(G10/2))</f>
        <v>0.10228129100843421</v>
      </c>
      <c r="H12" s="37"/>
      <c r="I12" s="34" t="s">
        <v>25</v>
      </c>
      <c r="M12" s="37">
        <f>(M11+(M10/2))</f>
        <v>-8.9689110867546031E-3</v>
      </c>
      <c r="N12" s="37"/>
      <c r="O12" s="34" t="s">
        <v>47</v>
      </c>
      <c r="Y12" s="5"/>
      <c r="Z12" s="5"/>
      <c r="AA12" s="5"/>
      <c r="AB12" s="5"/>
      <c r="AC12" s="5"/>
      <c r="AD12" s="5"/>
      <c r="AE12" s="5"/>
    </row>
    <row r="13" spans="2:31" x14ac:dyDescent="0.3">
      <c r="Y13" s="5"/>
      <c r="Z13" s="5"/>
      <c r="AA13" s="5"/>
      <c r="AB13" s="5"/>
      <c r="AC13" s="5"/>
      <c r="AD13" s="5"/>
      <c r="AE13" s="5"/>
    </row>
    <row r="14" spans="2:31" x14ac:dyDescent="0.3">
      <c r="B14" s="32" t="s">
        <v>4</v>
      </c>
      <c r="G14" s="32" t="s">
        <v>17</v>
      </c>
      <c r="Y14" s="5"/>
      <c r="Z14" s="5"/>
      <c r="AA14" s="5"/>
      <c r="AB14" s="5"/>
      <c r="AC14" s="5"/>
      <c r="AD14" s="5"/>
      <c r="AE14" s="5"/>
    </row>
    <row r="15" spans="2:31" x14ac:dyDescent="0.3">
      <c r="Y15" s="5"/>
      <c r="Z15" s="5"/>
      <c r="AA15" s="5"/>
      <c r="AB15" s="5"/>
      <c r="AC15" s="5"/>
      <c r="AD15" s="5"/>
      <c r="AE15" s="5"/>
    </row>
    <row r="16" spans="2:31" x14ac:dyDescent="0.3">
      <c r="B16" s="5" t="s">
        <v>5</v>
      </c>
      <c r="C16" s="5" t="s">
        <v>6</v>
      </c>
      <c r="G16" s="5" t="s">
        <v>18</v>
      </c>
      <c r="H16" s="5" t="s">
        <v>19</v>
      </c>
      <c r="Y16" s="5"/>
      <c r="Z16" s="5"/>
      <c r="AA16" s="5"/>
      <c r="AB16" s="5"/>
      <c r="AC16" s="5"/>
      <c r="AD16" s="5"/>
      <c r="AE16" s="5"/>
    </row>
    <row r="17" spans="2:31" x14ac:dyDescent="0.3">
      <c r="B17" s="44">
        <f>'Value table'!D$28</f>
        <v>9.7720000000000002</v>
      </c>
      <c r="C17" s="44">
        <f>'Value table'!D$26</f>
        <v>9.7799999999999994</v>
      </c>
      <c r="D17" s="5" t="s">
        <v>3</v>
      </c>
      <c r="G17" s="44">
        <f>'Value table'!D$22</f>
        <v>9.7509999999999994</v>
      </c>
      <c r="H17" s="44">
        <f>'Value table'!D$32</f>
        <v>9.7579999999999991</v>
      </c>
      <c r="I17" s="5" t="s">
        <v>3</v>
      </c>
      <c r="Y17" s="5"/>
      <c r="Z17" s="5"/>
      <c r="AA17" s="5"/>
      <c r="AB17" s="5"/>
      <c r="AC17" s="5"/>
      <c r="AD17" s="5"/>
      <c r="AE17" s="5"/>
    </row>
    <row r="18" spans="2:31" x14ac:dyDescent="0.3">
      <c r="B18" s="33">
        <f>10-B17</f>
        <v>0.22799999999999976</v>
      </c>
      <c r="C18" s="33">
        <f>10-C17</f>
        <v>0.22000000000000064</v>
      </c>
      <c r="D18" s="5" t="s">
        <v>44</v>
      </c>
      <c r="G18" s="33">
        <f>10-G17</f>
        <v>0.24900000000000055</v>
      </c>
      <c r="H18" s="33">
        <f>10-H17</f>
        <v>0.24200000000000088</v>
      </c>
      <c r="I18" s="5" t="s">
        <v>44</v>
      </c>
      <c r="Y18" s="5"/>
      <c r="Z18" s="5"/>
      <c r="AA18" s="5"/>
      <c r="AB18" s="5"/>
      <c r="AC18" s="5"/>
      <c r="AD18" s="5"/>
      <c r="AE18" s="5"/>
    </row>
    <row r="19" spans="2:31" x14ac:dyDescent="0.3">
      <c r="B19" s="35">
        <f>B18/TAN(20*PI()/180)</f>
        <v>0.6264248516356532</v>
      </c>
      <c r="C19" s="35">
        <f>-C18/TAN(20*PI()/180)</f>
        <v>-0.60444503228001867</v>
      </c>
      <c r="D19" s="5" t="s">
        <v>4</v>
      </c>
      <c r="G19" s="35">
        <f>DEGREES(ATAN(G18/10))</f>
        <v>1.426370170675813</v>
      </c>
      <c r="H19" s="35">
        <f>DEGREES(ATAN(H18/-10))</f>
        <v>-1.3862872847050134</v>
      </c>
      <c r="I19" s="5" t="s">
        <v>17</v>
      </c>
      <c r="Y19" s="5"/>
      <c r="Z19" s="5"/>
      <c r="AA19" s="5"/>
      <c r="AB19" s="5"/>
      <c r="AC19" s="5"/>
      <c r="AD19" s="5"/>
      <c r="AE19" s="5"/>
    </row>
    <row r="20" spans="2:31" x14ac:dyDescent="0.3">
      <c r="B20" s="192">
        <f>(-AVERAGE(B19:C19))/2</f>
        <v>-5.4949548389086333E-3</v>
      </c>
      <c r="C20" s="192"/>
      <c r="D20" s="36" t="s">
        <v>7</v>
      </c>
      <c r="E20" s="38"/>
      <c r="G20" s="192">
        <f>AVERAGE(G19:H19)</f>
        <v>2.0041442985399782E-2</v>
      </c>
      <c r="H20" s="192"/>
      <c r="I20" s="36" t="s">
        <v>43</v>
      </c>
      <c r="Y20" s="5"/>
      <c r="Z20" s="5"/>
      <c r="AA20" s="5"/>
      <c r="AB20" s="5"/>
      <c r="AC20" s="5"/>
      <c r="AD20" s="5"/>
      <c r="AE20" s="5"/>
    </row>
    <row r="21" spans="2:31" x14ac:dyDescent="0.3">
      <c r="B21" s="193">
        <f>'Value table'!D$9</f>
        <v>-73.113</v>
      </c>
      <c r="C21" s="193"/>
      <c r="D21" s="5" t="s">
        <v>20</v>
      </c>
      <c r="G21" s="193">
        <f>'Value table'!D$12</f>
        <v>-0.01</v>
      </c>
      <c r="H21" s="193"/>
      <c r="I21" s="5" t="s">
        <v>20</v>
      </c>
      <c r="Y21" s="5"/>
      <c r="Z21" s="5"/>
      <c r="AA21" s="5"/>
      <c r="AB21" s="5"/>
      <c r="AC21" s="5"/>
      <c r="AD21" s="5"/>
      <c r="AE21" s="5"/>
    </row>
    <row r="22" spans="2:31" x14ac:dyDescent="0.3">
      <c r="B22" s="39">
        <f>B21+B20</f>
        <v>-73.118494954838908</v>
      </c>
      <c r="C22" s="39"/>
      <c r="D22" s="34" t="s">
        <v>22</v>
      </c>
      <c r="G22" s="39">
        <f>G21+G20</f>
        <v>1.0041442985399782E-2</v>
      </c>
      <c r="H22" s="40"/>
      <c r="I22" s="34" t="s">
        <v>24</v>
      </c>
      <c r="Y22" s="5"/>
      <c r="Z22" s="5"/>
      <c r="AA22" s="5"/>
      <c r="AB22" s="5"/>
      <c r="AC22" s="5"/>
      <c r="AD22" s="5"/>
      <c r="AE22" s="5"/>
    </row>
    <row r="23" spans="2:31" x14ac:dyDescent="0.3">
      <c r="B23" s="35"/>
      <c r="C23" s="41"/>
      <c r="D23" s="34"/>
      <c r="Y23" s="5"/>
      <c r="Z23" s="5"/>
      <c r="AA23" s="5"/>
      <c r="AB23" s="5"/>
      <c r="AC23" s="5"/>
      <c r="AD23" s="5"/>
      <c r="AE23" s="5"/>
    </row>
    <row r="24" spans="2:31" x14ac:dyDescent="0.3">
      <c r="G24" s="32" t="s">
        <v>26</v>
      </c>
      <c r="Y24" s="5"/>
      <c r="Z24" s="5"/>
      <c r="AA24" s="5"/>
      <c r="AB24" s="5"/>
      <c r="AC24" s="5"/>
      <c r="AD24" s="5"/>
      <c r="AE24" s="5"/>
    </row>
    <row r="25" spans="2:31" x14ac:dyDescent="0.3">
      <c r="B25" s="32" t="s">
        <v>8</v>
      </c>
      <c r="I25" s="5" t="s">
        <v>44</v>
      </c>
      <c r="Y25" s="5"/>
      <c r="Z25" s="5"/>
      <c r="AA25" s="5"/>
      <c r="AB25" s="5"/>
      <c r="AC25" s="5"/>
      <c r="AD25" s="5"/>
      <c r="AE25" s="5"/>
    </row>
    <row r="26" spans="2:31" x14ac:dyDescent="0.3">
      <c r="G26" s="5" t="s">
        <v>27</v>
      </c>
      <c r="H26" s="5" t="s">
        <v>28</v>
      </c>
      <c r="I26" s="42">
        <f>'Value table'!D$20-(('Value table'!D$35-25)/2)</f>
        <v>9.7740000000000009</v>
      </c>
      <c r="J26" s="43">
        <f>10-I26</f>
        <v>0.22599999999999909</v>
      </c>
      <c r="Y26" s="5"/>
      <c r="Z26" s="5"/>
      <c r="AA26" s="5"/>
      <c r="AB26" s="5"/>
      <c r="AC26" s="5"/>
      <c r="AD26" s="5"/>
      <c r="AE26" s="5"/>
    </row>
    <row r="27" spans="2:31" x14ac:dyDescent="0.3">
      <c r="B27" s="5" t="s">
        <v>9</v>
      </c>
      <c r="C27" s="5" t="s">
        <v>10</v>
      </c>
      <c r="G27" s="5" t="s">
        <v>29</v>
      </c>
      <c r="H27" s="5" t="s">
        <v>30</v>
      </c>
      <c r="I27" s="42">
        <f>'Value table'!D$30-(('Value table'!D$35-25)/2)</f>
        <v>9.7870000000000008</v>
      </c>
      <c r="J27" s="43">
        <f t="shared" ref="J27:J33" si="0">10-I27</f>
        <v>0.21299999999999919</v>
      </c>
      <c r="Y27" s="5"/>
      <c r="Z27" s="5"/>
      <c r="AA27" s="5"/>
      <c r="AB27" s="5"/>
      <c r="AC27" s="5"/>
      <c r="AD27" s="5"/>
      <c r="AE27" s="5"/>
    </row>
    <row r="28" spans="2:31" x14ac:dyDescent="0.3">
      <c r="B28" s="44">
        <f>'Value table'!D$35</f>
        <v>25.013999999999999</v>
      </c>
      <c r="C28" s="44">
        <f>'Value table'!D$36</f>
        <v>25.021999999999998</v>
      </c>
      <c r="D28" s="5" t="s">
        <v>11</v>
      </c>
      <c r="G28" s="5" t="s">
        <v>31</v>
      </c>
      <c r="H28" s="5" t="s">
        <v>32</v>
      </c>
      <c r="I28" s="42">
        <f>'Value table'!D$21-(('Value table'!D$35-25)/2)</f>
        <v>9.7780000000000005</v>
      </c>
      <c r="J28" s="43">
        <f t="shared" si="0"/>
        <v>0.22199999999999953</v>
      </c>
      <c r="Y28" s="5"/>
      <c r="Z28" s="5"/>
      <c r="AA28" s="5"/>
      <c r="AB28" s="5"/>
      <c r="AC28" s="5"/>
      <c r="AD28" s="5"/>
      <c r="AE28" s="5"/>
    </row>
    <row r="29" spans="2:31" x14ac:dyDescent="0.3">
      <c r="B29" s="33">
        <f>25-B28</f>
        <v>-1.3999999999999346E-2</v>
      </c>
      <c r="C29" s="33">
        <f>25-C28</f>
        <v>-2.1999999999998465E-2</v>
      </c>
      <c r="D29" s="5" t="s">
        <v>44</v>
      </c>
      <c r="G29" s="5" t="s">
        <v>33</v>
      </c>
      <c r="H29" s="5" t="s">
        <v>34</v>
      </c>
      <c r="I29" s="42">
        <f>'Value table'!D$31-(('Value table'!D$35-25)/2)</f>
        <v>9.7720000000000002</v>
      </c>
      <c r="J29" s="43">
        <f t="shared" si="0"/>
        <v>0.22799999999999976</v>
      </c>
      <c r="Y29" s="5"/>
      <c r="Z29" s="5"/>
      <c r="AA29" s="5"/>
      <c r="AB29" s="5"/>
      <c r="AC29" s="5"/>
      <c r="AD29" s="5"/>
      <c r="AE29" s="5"/>
    </row>
    <row r="30" spans="2:31" x14ac:dyDescent="0.3">
      <c r="B30" s="192">
        <f>(B28-C28)/2</f>
        <v>-3.9999999999995595E-3</v>
      </c>
      <c r="C30" s="192"/>
      <c r="D30" s="36" t="s">
        <v>12</v>
      </c>
      <c r="G30" s="5" t="s">
        <v>35</v>
      </c>
      <c r="H30" s="5" t="s">
        <v>40</v>
      </c>
      <c r="I30" s="42">
        <f>'Value table'!D$23-(('Value table'!D$35-25)/2)</f>
        <v>9.7710000000000008</v>
      </c>
      <c r="J30" s="43">
        <f t="shared" si="0"/>
        <v>0.2289999999999992</v>
      </c>
      <c r="Y30" s="5"/>
      <c r="Z30" s="5"/>
      <c r="AA30" s="5"/>
      <c r="AB30" s="5"/>
      <c r="AC30" s="5"/>
      <c r="AD30" s="5"/>
      <c r="AE30" s="5"/>
    </row>
    <row r="31" spans="2:31" x14ac:dyDescent="0.3">
      <c r="B31" s="193">
        <f>'Value table'!D$10</f>
        <v>70.394000000000005</v>
      </c>
      <c r="C31" s="193"/>
      <c r="D31" s="5" t="s">
        <v>20</v>
      </c>
      <c r="G31" s="5" t="s">
        <v>36</v>
      </c>
      <c r="H31" s="5" t="s">
        <v>37</v>
      </c>
      <c r="I31" s="42">
        <f>'Value table'!D$33-(('Value table'!D$35-25)/2)</f>
        <v>9.7680000000000007</v>
      </c>
      <c r="J31" s="43">
        <f t="shared" si="0"/>
        <v>0.23199999999999932</v>
      </c>
      <c r="Y31" s="5"/>
      <c r="Z31" s="5"/>
      <c r="AA31" s="5"/>
      <c r="AB31" s="5"/>
      <c r="AC31" s="5"/>
      <c r="AD31" s="5"/>
      <c r="AE31" s="5"/>
    </row>
    <row r="32" spans="2:31" x14ac:dyDescent="0.3">
      <c r="B32" s="39">
        <f>B31+B30</f>
        <v>70.39</v>
      </c>
      <c r="C32" s="40"/>
      <c r="D32" s="34" t="s">
        <v>23</v>
      </c>
      <c r="G32" s="5" t="s">
        <v>38</v>
      </c>
      <c r="H32" s="5" t="s">
        <v>42</v>
      </c>
      <c r="I32" s="42">
        <f>'Value table'!D$24-(('Value table'!D$35-25)/2)</f>
        <v>9.7640000000000011</v>
      </c>
      <c r="J32" s="43">
        <f t="shared" si="0"/>
        <v>0.23599999999999888</v>
      </c>
      <c r="Y32" s="5"/>
      <c r="Z32" s="5"/>
      <c r="AA32" s="5"/>
      <c r="AB32" s="5"/>
      <c r="AC32" s="5"/>
      <c r="AD32" s="5"/>
      <c r="AE32" s="5"/>
    </row>
    <row r="33" spans="2:31" x14ac:dyDescent="0.3">
      <c r="G33" s="5" t="s">
        <v>39</v>
      </c>
      <c r="H33" s="5" t="s">
        <v>41</v>
      </c>
      <c r="I33" s="42">
        <f>'Value table'!D$34-(('Value table'!D$35-25)/2)</f>
        <v>9.7710000000000008</v>
      </c>
      <c r="J33" s="43">
        <f t="shared" si="0"/>
        <v>0.2289999999999992</v>
      </c>
      <c r="Y33" s="5"/>
      <c r="Z33" s="5"/>
      <c r="AA33" s="5"/>
      <c r="AB33" s="5"/>
      <c r="AC33" s="5"/>
      <c r="AD33" s="5"/>
      <c r="AE33" s="5"/>
    </row>
    <row r="34" spans="2:31" x14ac:dyDescent="0.3">
      <c r="Y34" s="5"/>
      <c r="Z34" s="5"/>
      <c r="AA34" s="5"/>
      <c r="AB34" s="5"/>
      <c r="AC34" s="5"/>
      <c r="AD34" s="5"/>
      <c r="AE34" s="5"/>
    </row>
    <row r="35" spans="2:31" x14ac:dyDescent="0.3">
      <c r="Y35" s="5"/>
      <c r="Z35" s="5"/>
      <c r="AA35" s="5"/>
      <c r="AB35" s="5"/>
      <c r="AC35" s="5"/>
      <c r="AD35" s="5"/>
      <c r="AE35" s="5"/>
    </row>
    <row r="36" spans="2:31" x14ac:dyDescent="0.3">
      <c r="Y36" s="5"/>
      <c r="Z36" s="5"/>
      <c r="AA36" s="5"/>
      <c r="AB36" s="5"/>
      <c r="AC36" s="5"/>
      <c r="AD36" s="5"/>
      <c r="AE36" s="5"/>
    </row>
    <row r="37" spans="2:31" x14ac:dyDescent="0.3">
      <c r="Y37" s="5"/>
      <c r="Z37" s="5"/>
      <c r="AA37" s="5"/>
      <c r="AB37" s="5"/>
      <c r="AC37" s="5"/>
      <c r="AD37" s="5"/>
      <c r="AE37" s="5"/>
    </row>
    <row r="38" spans="2:31" x14ac:dyDescent="0.3">
      <c r="Y38" s="5"/>
      <c r="Z38" s="5"/>
      <c r="AA38" s="5"/>
      <c r="AB38" s="5"/>
      <c r="AC38" s="5"/>
      <c r="AD38" s="5"/>
      <c r="AE38" s="5"/>
    </row>
    <row r="39" spans="2:31" ht="18" x14ac:dyDescent="0.35">
      <c r="B39" s="67" t="s">
        <v>92</v>
      </c>
      <c r="Y39" s="5"/>
      <c r="Z39" s="5"/>
      <c r="AA39" s="5"/>
      <c r="AB39" s="5"/>
      <c r="AC39" s="5"/>
      <c r="AD39" s="5"/>
      <c r="AE39" s="5"/>
    </row>
    <row r="40" spans="2:31" ht="15.6" x14ac:dyDescent="0.3">
      <c r="B40" s="66" t="s">
        <v>87</v>
      </c>
      <c r="Y40" s="5"/>
      <c r="Z40" s="5"/>
      <c r="AA40" s="5"/>
      <c r="AB40" s="5"/>
      <c r="AC40" s="5"/>
      <c r="AD40" s="5"/>
      <c r="AE40" s="5"/>
    </row>
    <row r="41" spans="2:31" x14ac:dyDescent="0.3">
      <c r="B41" s="5" t="s">
        <v>110</v>
      </c>
      <c r="D41" s="5">
        <v>2</v>
      </c>
      <c r="Y41" s="5"/>
      <c r="Z41" s="5"/>
      <c r="AA41" s="5"/>
      <c r="AB41" s="5"/>
      <c r="AC41" s="5"/>
      <c r="AD41" s="5"/>
      <c r="AE41" s="5"/>
    </row>
    <row r="42" spans="2:31" x14ac:dyDescent="0.3">
      <c r="B42" s="5" t="s">
        <v>93</v>
      </c>
      <c r="D42" s="5">
        <v>4</v>
      </c>
      <c r="Y42" s="5"/>
      <c r="Z42" s="5"/>
      <c r="AA42" s="5"/>
      <c r="AB42" s="5"/>
      <c r="AC42" s="5"/>
      <c r="AD42" s="5"/>
      <c r="AE42" s="5"/>
    </row>
    <row r="43" spans="2:31" x14ac:dyDescent="0.3">
      <c r="B43" s="5" t="s">
        <v>102</v>
      </c>
      <c r="C43" s="5">
        <v>0</v>
      </c>
      <c r="D43" s="5">
        <v>0</v>
      </c>
      <c r="Y43" s="5"/>
      <c r="Z43" s="5"/>
      <c r="AA43" s="5"/>
      <c r="AB43" s="5"/>
      <c r="AC43" s="5"/>
      <c r="AD43" s="5"/>
      <c r="AE43" s="5"/>
    </row>
    <row r="44" spans="2:31" x14ac:dyDescent="0.3">
      <c r="B44" s="5" t="s">
        <v>102</v>
      </c>
      <c r="C44" s="5">
        <v>1</v>
      </c>
      <c r="D44" s="5">
        <v>-24</v>
      </c>
      <c r="Y44" s="5"/>
      <c r="Z44" s="5"/>
      <c r="AA44" s="5"/>
      <c r="AB44" s="5"/>
      <c r="AC44" s="5"/>
      <c r="AD44" s="5"/>
      <c r="AE44" s="5"/>
    </row>
    <row r="45" spans="2:31" x14ac:dyDescent="0.3">
      <c r="B45" s="5" t="s">
        <v>102</v>
      </c>
      <c r="C45" s="5">
        <v>2</v>
      </c>
      <c r="D45" s="5">
        <v>-48</v>
      </c>
      <c r="Y45" s="5"/>
      <c r="Z45" s="5"/>
      <c r="AA45" s="5"/>
      <c r="AB45" s="5"/>
      <c r="AC45" s="5"/>
      <c r="AD45" s="5"/>
      <c r="AE45" s="5"/>
    </row>
    <row r="46" spans="2:31" x14ac:dyDescent="0.3">
      <c r="B46" s="5" t="s">
        <v>102</v>
      </c>
      <c r="C46" s="5">
        <v>3</v>
      </c>
      <c r="D46" s="5">
        <v>-72</v>
      </c>
      <c r="Y46" s="5"/>
      <c r="Z46" s="5"/>
      <c r="AA46" s="5"/>
      <c r="AB46" s="5"/>
      <c r="AC46" s="5"/>
      <c r="AD46" s="5"/>
      <c r="AE46" s="5"/>
    </row>
    <row r="47" spans="2:31" x14ac:dyDescent="0.3">
      <c r="B47" s="5" t="s">
        <v>102</v>
      </c>
      <c r="C47" s="5">
        <v>4</v>
      </c>
      <c r="D47" s="5">
        <v>-96</v>
      </c>
      <c r="Y47" s="5"/>
      <c r="Z47" s="5"/>
      <c r="AA47" s="5"/>
      <c r="AB47" s="5"/>
      <c r="AC47" s="5"/>
      <c r="AD47" s="5"/>
      <c r="AE47" s="5"/>
    </row>
    <row r="48" spans="2:31" x14ac:dyDescent="0.3">
      <c r="B48" s="5" t="s">
        <v>102</v>
      </c>
      <c r="C48" s="5">
        <v>5</v>
      </c>
      <c r="D48" s="5">
        <v>-120</v>
      </c>
      <c r="Y48" s="5"/>
      <c r="Z48" s="5"/>
      <c r="AA48" s="5"/>
      <c r="AB48" s="5"/>
      <c r="AC48" s="5"/>
      <c r="AD48" s="5"/>
      <c r="AE48" s="5"/>
    </row>
    <row r="49" spans="2:31" x14ac:dyDescent="0.3">
      <c r="B49" s="5" t="s">
        <v>102</v>
      </c>
      <c r="C49" s="5">
        <v>6</v>
      </c>
      <c r="D49" s="5">
        <v>-144</v>
      </c>
      <c r="Y49" s="5"/>
      <c r="Z49" s="5"/>
      <c r="AA49" s="5"/>
      <c r="AB49" s="5"/>
      <c r="AC49" s="5"/>
      <c r="AD49" s="5"/>
      <c r="AE49" s="5"/>
    </row>
    <row r="50" spans="2:31" x14ac:dyDescent="0.3">
      <c r="B50" s="5" t="s">
        <v>103</v>
      </c>
      <c r="C50" s="5">
        <f>VLOOKUP('Toolchanger adj.'!D$19,C$43:D$49,2)</f>
        <v>-96</v>
      </c>
      <c r="Y50" s="5"/>
      <c r="Z50" s="5"/>
      <c r="AA50" s="5"/>
      <c r="AB50" s="5"/>
      <c r="AC50" s="5"/>
      <c r="AD50" s="5"/>
      <c r="AE50" s="5"/>
    </row>
    <row r="51" spans="2:31" ht="15.6" x14ac:dyDescent="0.3">
      <c r="B51" s="66" t="s">
        <v>88</v>
      </c>
      <c r="Y51" s="5"/>
      <c r="Z51" s="5"/>
      <c r="AA51" s="5"/>
      <c r="AB51" s="5"/>
      <c r="AC51" s="5"/>
      <c r="AD51" s="5"/>
      <c r="AE51" s="5"/>
    </row>
    <row r="52" spans="2:31" x14ac:dyDescent="0.3">
      <c r="B52" s="5" t="s">
        <v>109</v>
      </c>
      <c r="D52" s="5">
        <v>4.5</v>
      </c>
      <c r="Y52" s="5"/>
      <c r="Z52" s="5"/>
      <c r="AA52" s="5"/>
      <c r="AB52" s="5"/>
      <c r="AC52" s="5"/>
      <c r="AD52" s="5"/>
      <c r="AE52" s="5"/>
    </row>
    <row r="53" spans="2:31" x14ac:dyDescent="0.3">
      <c r="B53" s="5" t="s">
        <v>110</v>
      </c>
      <c r="D53" s="5">
        <v>2</v>
      </c>
      <c r="Y53" s="5"/>
      <c r="Z53" s="5"/>
      <c r="AA53" s="5"/>
      <c r="AB53" s="5"/>
      <c r="AC53" s="5"/>
      <c r="AD53" s="5"/>
      <c r="AE53" s="5"/>
    </row>
    <row r="54" spans="2:31" x14ac:dyDescent="0.3">
      <c r="Y54" s="5"/>
      <c r="Z54" s="5"/>
      <c r="AA54" s="5"/>
      <c r="AB54" s="5"/>
      <c r="AC54" s="5"/>
      <c r="AD54" s="5"/>
      <c r="AE54" s="5"/>
    </row>
    <row r="55" spans="2:31" x14ac:dyDescent="0.3">
      <c r="Y55" s="5"/>
      <c r="Z55" s="5"/>
      <c r="AA55" s="5"/>
      <c r="AB55" s="5"/>
      <c r="AC55" s="5"/>
      <c r="AD55" s="5"/>
      <c r="AE55" s="5"/>
    </row>
    <row r="56" spans="2:31" x14ac:dyDescent="0.3">
      <c r="Y56" s="5"/>
      <c r="Z56" s="5"/>
      <c r="AA56" s="5"/>
      <c r="AB56" s="5"/>
      <c r="AC56" s="5"/>
      <c r="AD56" s="5"/>
      <c r="AE56" s="5"/>
    </row>
    <row r="57" spans="2:31" x14ac:dyDescent="0.3">
      <c r="Y57" s="5"/>
      <c r="Z57" s="5"/>
      <c r="AA57" s="5"/>
      <c r="AB57" s="5"/>
      <c r="AC57" s="5"/>
      <c r="AD57" s="5"/>
      <c r="AE57" s="5"/>
    </row>
    <row r="58" spans="2:31" x14ac:dyDescent="0.3">
      <c r="Y58" s="5"/>
      <c r="Z58" s="5"/>
      <c r="AA58" s="5"/>
      <c r="AB58" s="5"/>
      <c r="AC58" s="5"/>
      <c r="AD58" s="5"/>
      <c r="AE58" s="5"/>
    </row>
    <row r="59" spans="2:31" x14ac:dyDescent="0.3">
      <c r="Y59" s="5"/>
      <c r="Z59" s="5"/>
      <c r="AA59" s="5"/>
      <c r="AB59" s="5"/>
      <c r="AC59" s="5"/>
      <c r="AD59" s="5"/>
      <c r="AE59" s="5"/>
    </row>
    <row r="60" spans="2:31" x14ac:dyDescent="0.3">
      <c r="Y60" s="5"/>
      <c r="Z60" s="5"/>
      <c r="AA60" s="5"/>
      <c r="AB60" s="5"/>
      <c r="AC60" s="5"/>
      <c r="AD60" s="5"/>
      <c r="AE60" s="5"/>
    </row>
    <row r="61" spans="2:31" x14ac:dyDescent="0.3">
      <c r="Y61" s="5"/>
      <c r="Z61" s="5"/>
      <c r="AA61" s="5"/>
      <c r="AB61" s="5"/>
      <c r="AC61" s="5"/>
      <c r="AD61" s="5"/>
      <c r="AE61" s="5"/>
    </row>
    <row r="62" spans="2:31" x14ac:dyDescent="0.3">
      <c r="Y62" s="5"/>
      <c r="Z62" s="5"/>
      <c r="AA62" s="5"/>
      <c r="AB62" s="5"/>
      <c r="AC62" s="5"/>
      <c r="AD62" s="5"/>
      <c r="AE62" s="5"/>
    </row>
    <row r="63" spans="2:31" x14ac:dyDescent="0.3">
      <c r="Y63" s="5"/>
      <c r="Z63" s="5"/>
      <c r="AA63" s="5"/>
      <c r="AB63" s="5"/>
      <c r="AC63" s="5"/>
      <c r="AD63" s="5"/>
      <c r="AE63" s="5"/>
    </row>
    <row r="64" spans="2:31" x14ac:dyDescent="0.3">
      <c r="Y64" s="5"/>
      <c r="Z64" s="5"/>
      <c r="AA64" s="5"/>
      <c r="AB64" s="5"/>
      <c r="AC64" s="5"/>
      <c r="AD64" s="5"/>
      <c r="AE64" s="5"/>
    </row>
    <row r="65" spans="25:31" x14ac:dyDescent="0.3">
      <c r="Y65" s="5"/>
      <c r="Z65" s="5"/>
      <c r="AA65" s="5"/>
      <c r="AB65" s="5"/>
      <c r="AC65" s="5"/>
      <c r="AD65" s="5"/>
      <c r="AE65" s="5"/>
    </row>
    <row r="66" spans="25:31" x14ac:dyDescent="0.3">
      <c r="Y66" s="5"/>
      <c r="Z66" s="5"/>
      <c r="AA66" s="5"/>
      <c r="AB66" s="5"/>
      <c r="AC66" s="5"/>
      <c r="AD66" s="5"/>
      <c r="AE66" s="5"/>
    </row>
    <row r="67" spans="25:31" x14ac:dyDescent="0.3">
      <c r="Y67" s="5"/>
      <c r="Z67" s="5"/>
      <c r="AA67" s="5"/>
      <c r="AB67" s="5"/>
      <c r="AC67" s="5"/>
      <c r="AD67" s="5"/>
      <c r="AE67" s="5"/>
    </row>
    <row r="68" spans="25:31" x14ac:dyDescent="0.3">
      <c r="Y68" s="5"/>
      <c r="Z68" s="5"/>
      <c r="AA68" s="5"/>
      <c r="AB68" s="5"/>
      <c r="AC68" s="5"/>
      <c r="AD68" s="5"/>
      <c r="AE68" s="5"/>
    </row>
    <row r="69" spans="25:31" x14ac:dyDescent="0.3">
      <c r="Y69" s="5"/>
      <c r="Z69" s="5"/>
      <c r="AA69" s="5"/>
      <c r="AB69" s="5"/>
      <c r="AC69" s="5"/>
      <c r="AD69" s="5"/>
      <c r="AE69" s="5"/>
    </row>
    <row r="70" spans="25:31" x14ac:dyDescent="0.3">
      <c r="Y70" s="5"/>
      <c r="Z70" s="5"/>
      <c r="AA70" s="5"/>
      <c r="AB70" s="5"/>
      <c r="AC70" s="5"/>
      <c r="AD70" s="5"/>
      <c r="AE70" s="5"/>
    </row>
    <row r="71" spans="25:31" x14ac:dyDescent="0.3">
      <c r="Y71" s="5"/>
      <c r="Z71" s="5"/>
      <c r="AA71" s="5"/>
      <c r="AB71" s="5"/>
      <c r="AC71" s="5"/>
      <c r="AD71" s="5"/>
      <c r="AE71" s="5"/>
    </row>
    <row r="72" spans="25:31" x14ac:dyDescent="0.3">
      <c r="Y72" s="5"/>
      <c r="Z72" s="5"/>
      <c r="AA72" s="5"/>
      <c r="AB72" s="5"/>
      <c r="AC72" s="5"/>
      <c r="AD72" s="5"/>
      <c r="AE72" s="5"/>
    </row>
    <row r="73" spans="25:31" x14ac:dyDescent="0.3">
      <c r="Y73" s="5"/>
      <c r="Z73" s="5"/>
      <c r="AA73" s="5"/>
      <c r="AB73" s="5"/>
      <c r="AC73" s="5"/>
      <c r="AD73" s="5"/>
      <c r="AE73" s="5"/>
    </row>
    <row r="74" spans="25:31" x14ac:dyDescent="0.3">
      <c r="Y74" s="5"/>
      <c r="Z74" s="5"/>
      <c r="AA74" s="5"/>
      <c r="AB74" s="5"/>
      <c r="AC74" s="5"/>
      <c r="AD74" s="5"/>
      <c r="AE74" s="5"/>
    </row>
    <row r="75" spans="25:31" x14ac:dyDescent="0.3">
      <c r="Y75" s="5"/>
      <c r="Z75" s="5"/>
      <c r="AA75" s="5"/>
      <c r="AB75" s="5"/>
      <c r="AC75" s="5"/>
      <c r="AD75" s="5"/>
      <c r="AE75" s="5"/>
    </row>
    <row r="76" spans="25:31" x14ac:dyDescent="0.3">
      <c r="Y76" s="5"/>
      <c r="Z76" s="5"/>
      <c r="AA76" s="5"/>
      <c r="AB76" s="5"/>
      <c r="AC76" s="5"/>
      <c r="AD76" s="5"/>
      <c r="AE76" s="5"/>
    </row>
    <row r="77" spans="25:31" x14ac:dyDescent="0.3">
      <c r="Y77" s="5"/>
      <c r="Z77" s="5"/>
      <c r="AA77" s="5"/>
      <c r="AB77" s="5"/>
      <c r="AC77" s="5"/>
      <c r="AD77" s="5"/>
      <c r="AE77" s="5"/>
    </row>
    <row r="78" spans="25:31" x14ac:dyDescent="0.3">
      <c r="Y78" s="5"/>
      <c r="Z78" s="5"/>
      <c r="AA78" s="5"/>
      <c r="AB78" s="5"/>
      <c r="AC78" s="5"/>
      <c r="AD78" s="5"/>
      <c r="AE78" s="5"/>
    </row>
    <row r="79" spans="25:31" x14ac:dyDescent="0.3">
      <c r="Y79" s="5"/>
      <c r="Z79" s="5"/>
      <c r="AA79" s="5"/>
      <c r="AB79" s="5"/>
      <c r="AC79" s="5"/>
      <c r="AD79" s="5"/>
      <c r="AE79" s="5"/>
    </row>
    <row r="80" spans="25:31" x14ac:dyDescent="0.3">
      <c r="Y80" s="5"/>
      <c r="Z80" s="5"/>
      <c r="AA80" s="5"/>
      <c r="AB80" s="5"/>
      <c r="AC80" s="5"/>
      <c r="AD80" s="5"/>
      <c r="AE80" s="5"/>
    </row>
    <row r="81" spans="25:31" x14ac:dyDescent="0.3">
      <c r="Y81" s="5"/>
      <c r="Z81" s="5"/>
      <c r="AA81" s="5"/>
      <c r="AB81" s="5"/>
      <c r="AC81" s="5"/>
      <c r="AD81" s="5"/>
      <c r="AE81" s="5"/>
    </row>
    <row r="82" spans="25:31" x14ac:dyDescent="0.3">
      <c r="Y82" s="5"/>
      <c r="Z82" s="5"/>
      <c r="AA82" s="5"/>
      <c r="AB82" s="5"/>
      <c r="AC82" s="5"/>
      <c r="AD82" s="5"/>
      <c r="AE82" s="5"/>
    </row>
    <row r="83" spans="25:31" x14ac:dyDescent="0.3">
      <c r="Y83" s="5"/>
      <c r="Z83" s="5"/>
      <c r="AA83" s="5"/>
      <c r="AB83" s="5"/>
      <c r="AC83" s="5"/>
      <c r="AD83" s="5"/>
      <c r="AE83" s="5"/>
    </row>
    <row r="84" spans="25:31" x14ac:dyDescent="0.3">
      <c r="Y84" s="5"/>
      <c r="Z84" s="5"/>
      <c r="AA84" s="5"/>
      <c r="AB84" s="5"/>
      <c r="AC84" s="5"/>
      <c r="AD84" s="5"/>
      <c r="AE84" s="5"/>
    </row>
    <row r="85" spans="25:31" x14ac:dyDescent="0.3">
      <c r="Y85" s="5"/>
      <c r="Z85" s="5"/>
      <c r="AA85" s="5"/>
      <c r="AB85" s="5"/>
      <c r="AC85" s="5"/>
      <c r="AD85" s="5"/>
      <c r="AE85" s="5"/>
    </row>
    <row r="86" spans="25:31" x14ac:dyDescent="0.3">
      <c r="Y86" s="5"/>
      <c r="Z86" s="5"/>
      <c r="AA86" s="5"/>
      <c r="AB86" s="5"/>
      <c r="AC86" s="5"/>
      <c r="AD86" s="5"/>
      <c r="AE86" s="5"/>
    </row>
    <row r="87" spans="25:31" x14ac:dyDescent="0.3">
      <c r="Y87" s="5"/>
      <c r="Z87" s="5"/>
      <c r="AA87" s="5"/>
      <c r="AB87" s="5"/>
      <c r="AC87" s="5"/>
      <c r="AD87" s="5"/>
      <c r="AE87" s="5"/>
    </row>
    <row r="88" spans="25:31" x14ac:dyDescent="0.3">
      <c r="Y88" s="5"/>
      <c r="Z88" s="5"/>
      <c r="AA88" s="5"/>
      <c r="AB88" s="5"/>
      <c r="AC88" s="5"/>
      <c r="AD88" s="5"/>
      <c r="AE88" s="5"/>
    </row>
    <row r="89" spans="25:31" x14ac:dyDescent="0.3">
      <c r="Y89" s="5"/>
      <c r="Z89" s="5"/>
      <c r="AA89" s="5"/>
      <c r="AB89" s="5"/>
      <c r="AC89" s="5"/>
      <c r="AD89" s="5"/>
      <c r="AE89" s="5"/>
    </row>
    <row r="90" spans="25:31" x14ac:dyDescent="0.3">
      <c r="Y90" s="5"/>
      <c r="Z90" s="5"/>
      <c r="AA90" s="5"/>
      <c r="AB90" s="5"/>
      <c r="AC90" s="5"/>
      <c r="AD90" s="5"/>
      <c r="AE90" s="5"/>
    </row>
    <row r="91" spans="25:31" x14ac:dyDescent="0.3">
      <c r="Y91" s="5"/>
      <c r="Z91" s="5"/>
      <c r="AA91" s="5"/>
      <c r="AB91" s="5"/>
      <c r="AC91" s="5"/>
      <c r="AD91" s="5"/>
      <c r="AE91" s="5"/>
    </row>
    <row r="92" spans="25:31" x14ac:dyDescent="0.3">
      <c r="Y92" s="5"/>
      <c r="Z92" s="5"/>
      <c r="AA92" s="5"/>
      <c r="AB92" s="5"/>
      <c r="AC92" s="5"/>
      <c r="AD92" s="5"/>
      <c r="AE92" s="5"/>
    </row>
    <row r="93" spans="25:31" x14ac:dyDescent="0.3">
      <c r="Y93" s="5"/>
      <c r="Z93" s="5"/>
      <c r="AA93" s="5"/>
      <c r="AB93" s="5"/>
      <c r="AC93" s="5"/>
      <c r="AD93" s="5"/>
      <c r="AE93" s="5"/>
    </row>
    <row r="94" spans="25:31" x14ac:dyDescent="0.3">
      <c r="Y94" s="5"/>
      <c r="Z94" s="5"/>
      <c r="AA94" s="5"/>
      <c r="AB94" s="5"/>
      <c r="AC94" s="5"/>
      <c r="AD94" s="5"/>
      <c r="AE94" s="5"/>
    </row>
    <row r="95" spans="25:31" x14ac:dyDescent="0.3">
      <c r="Y95" s="5"/>
      <c r="Z95" s="5"/>
      <c r="AA95" s="5"/>
      <c r="AB95" s="5"/>
      <c r="AC95" s="5"/>
      <c r="AD95" s="5"/>
      <c r="AE95" s="5"/>
    </row>
    <row r="96" spans="25:31" x14ac:dyDescent="0.3">
      <c r="Y96" s="5"/>
      <c r="Z96" s="5"/>
      <c r="AA96" s="5"/>
      <c r="AB96" s="5"/>
      <c r="AC96" s="5"/>
      <c r="AD96" s="5"/>
      <c r="AE96" s="5"/>
    </row>
    <row r="97" spans="25:31" x14ac:dyDescent="0.3">
      <c r="Y97" s="5"/>
      <c r="Z97" s="5"/>
      <c r="AA97" s="5"/>
      <c r="AB97" s="5"/>
      <c r="AC97" s="5"/>
      <c r="AD97" s="5"/>
      <c r="AE97" s="5"/>
    </row>
    <row r="98" spans="25:31" x14ac:dyDescent="0.3">
      <c r="Y98" s="5"/>
      <c r="Z98" s="5"/>
      <c r="AA98" s="5"/>
      <c r="AB98" s="5"/>
      <c r="AC98" s="5"/>
      <c r="AD98" s="5"/>
      <c r="AE98" s="5"/>
    </row>
    <row r="99" spans="25:31" x14ac:dyDescent="0.3">
      <c r="Y99" s="5"/>
      <c r="Z99" s="5"/>
      <c r="AA99" s="5"/>
      <c r="AB99" s="5"/>
      <c r="AC99" s="5"/>
      <c r="AD99" s="5"/>
      <c r="AE99" s="5"/>
    </row>
    <row r="100" spans="25:31" x14ac:dyDescent="0.3">
      <c r="Y100" s="5"/>
      <c r="Z100" s="5"/>
      <c r="AA100" s="5"/>
      <c r="AB100" s="5"/>
      <c r="AC100" s="5"/>
      <c r="AD100" s="5"/>
      <c r="AE100" s="5"/>
    </row>
    <row r="101" spans="25:31" x14ac:dyDescent="0.3">
      <c r="Y101" s="5"/>
      <c r="Z101" s="5"/>
      <c r="AA101" s="5"/>
      <c r="AB101" s="5"/>
      <c r="AC101" s="5"/>
      <c r="AD101" s="5"/>
      <c r="AE101" s="5"/>
    </row>
    <row r="102" spans="25:31" x14ac:dyDescent="0.3">
      <c r="Y102" s="5"/>
      <c r="Z102" s="5"/>
      <c r="AA102" s="5"/>
      <c r="AB102" s="5"/>
      <c r="AC102" s="5"/>
      <c r="AD102" s="5"/>
      <c r="AE102" s="5"/>
    </row>
    <row r="103" spans="25:31" x14ac:dyDescent="0.3">
      <c r="Y103" s="5"/>
      <c r="Z103" s="5"/>
      <c r="AA103" s="5"/>
      <c r="AB103" s="5"/>
      <c r="AC103" s="5"/>
      <c r="AD103" s="5"/>
      <c r="AE103" s="5"/>
    </row>
    <row r="104" spans="25:31" x14ac:dyDescent="0.3">
      <c r="Y104" s="5"/>
      <c r="Z104" s="5"/>
      <c r="AA104" s="5"/>
      <c r="AB104" s="5"/>
      <c r="AC104" s="5"/>
      <c r="AD104" s="5"/>
      <c r="AE104" s="5"/>
    </row>
    <row r="105" spans="25:31" x14ac:dyDescent="0.3">
      <c r="Y105" s="5"/>
      <c r="Z105" s="5"/>
      <c r="AA105" s="5"/>
      <c r="AB105" s="5"/>
      <c r="AC105" s="5"/>
      <c r="AD105" s="5"/>
      <c r="AE105" s="5"/>
    </row>
    <row r="106" spans="25:31" x14ac:dyDescent="0.3">
      <c r="Y106" s="5"/>
      <c r="Z106" s="5"/>
      <c r="AA106" s="5"/>
      <c r="AB106" s="5"/>
      <c r="AC106" s="5"/>
      <c r="AD106" s="5"/>
      <c r="AE106" s="5"/>
    </row>
    <row r="107" spans="25:31" x14ac:dyDescent="0.3">
      <c r="Y107" s="5"/>
      <c r="Z107" s="5"/>
      <c r="AA107" s="5"/>
      <c r="AB107" s="5"/>
      <c r="AC107" s="5"/>
      <c r="AD107" s="5"/>
      <c r="AE107" s="5"/>
    </row>
    <row r="108" spans="25:31" x14ac:dyDescent="0.3">
      <c r="Y108" s="5"/>
      <c r="Z108" s="5"/>
      <c r="AA108" s="5"/>
      <c r="AB108" s="5"/>
      <c r="AC108" s="5"/>
      <c r="AD108" s="5"/>
      <c r="AE108" s="5"/>
    </row>
    <row r="109" spans="25:31" x14ac:dyDescent="0.3">
      <c r="Y109" s="5"/>
      <c r="Z109" s="5"/>
      <c r="AA109" s="5"/>
      <c r="AB109" s="5"/>
      <c r="AC109" s="5"/>
      <c r="AD109" s="5"/>
      <c r="AE109" s="5"/>
    </row>
    <row r="110" spans="25:31" x14ac:dyDescent="0.3">
      <c r="Y110" s="5"/>
      <c r="Z110" s="5"/>
      <c r="AA110" s="5"/>
      <c r="AB110" s="5"/>
      <c r="AC110" s="5"/>
      <c r="AD110" s="5"/>
      <c r="AE110" s="5"/>
    </row>
    <row r="111" spans="25:31" x14ac:dyDescent="0.3">
      <c r="Y111" s="5"/>
      <c r="Z111" s="5"/>
      <c r="AA111" s="5"/>
      <c r="AB111" s="5"/>
      <c r="AC111" s="5"/>
      <c r="AD111" s="5"/>
      <c r="AE111" s="5"/>
    </row>
    <row r="112" spans="25:31" x14ac:dyDescent="0.3">
      <c r="Y112" s="5"/>
      <c r="Z112" s="5"/>
      <c r="AA112" s="5"/>
      <c r="AB112" s="5"/>
      <c r="AC112" s="5"/>
      <c r="AD112" s="5"/>
      <c r="AE112" s="5"/>
    </row>
    <row r="113" spans="25:31" x14ac:dyDescent="0.3">
      <c r="Y113" s="5"/>
      <c r="Z113" s="5"/>
      <c r="AA113" s="5"/>
      <c r="AB113" s="5"/>
      <c r="AC113" s="5"/>
      <c r="AD113" s="5"/>
      <c r="AE113" s="5"/>
    </row>
    <row r="114" spans="25:31" x14ac:dyDescent="0.3">
      <c r="Y114" s="5"/>
      <c r="Z114" s="5"/>
      <c r="AA114" s="5"/>
      <c r="AB114" s="5"/>
      <c r="AC114" s="5"/>
      <c r="AD114" s="5"/>
      <c r="AE114" s="5"/>
    </row>
    <row r="115" spans="25:31" x14ac:dyDescent="0.3">
      <c r="Y115" s="5"/>
      <c r="Z115" s="5"/>
      <c r="AA115" s="5"/>
      <c r="AB115" s="5"/>
      <c r="AC115" s="5"/>
      <c r="AD115" s="5"/>
      <c r="AE115" s="5"/>
    </row>
    <row r="116" spans="25:31" x14ac:dyDescent="0.3">
      <c r="Y116" s="5"/>
      <c r="Z116" s="5"/>
      <c r="AA116" s="5"/>
      <c r="AB116" s="5"/>
      <c r="AC116" s="5"/>
      <c r="AD116" s="5"/>
      <c r="AE116" s="5"/>
    </row>
    <row r="117" spans="25:31" x14ac:dyDescent="0.3">
      <c r="Y117" s="5"/>
      <c r="Z117" s="5"/>
      <c r="AA117" s="5"/>
      <c r="AB117" s="5"/>
      <c r="AC117" s="5"/>
      <c r="AD117" s="5"/>
      <c r="AE117" s="5"/>
    </row>
    <row r="118" spans="25:31" x14ac:dyDescent="0.3">
      <c r="Y118" s="5"/>
      <c r="Z118" s="5"/>
      <c r="AA118" s="5"/>
      <c r="AB118" s="5"/>
      <c r="AC118" s="5"/>
      <c r="AD118" s="5"/>
      <c r="AE118" s="5"/>
    </row>
    <row r="119" spans="25:31" x14ac:dyDescent="0.3">
      <c r="Y119" s="5"/>
      <c r="Z119" s="5"/>
      <c r="AA119" s="5"/>
      <c r="AB119" s="5"/>
      <c r="AC119" s="5"/>
      <c r="AD119" s="5"/>
      <c r="AE119" s="5"/>
    </row>
    <row r="120" spans="25:31" x14ac:dyDescent="0.3">
      <c r="Y120" s="5"/>
      <c r="Z120" s="5"/>
      <c r="AA120" s="5"/>
      <c r="AB120" s="5"/>
      <c r="AC120" s="5"/>
      <c r="AD120" s="5"/>
      <c r="AE120" s="5"/>
    </row>
    <row r="121" spans="25:31" x14ac:dyDescent="0.3">
      <c r="Y121" s="5"/>
      <c r="Z121" s="5"/>
      <c r="AA121" s="5"/>
      <c r="AB121" s="5"/>
      <c r="AC121" s="5"/>
      <c r="AD121" s="5"/>
      <c r="AE121" s="5"/>
    </row>
    <row r="122" spans="25:31" x14ac:dyDescent="0.3">
      <c r="Y122" s="5"/>
      <c r="Z122" s="5"/>
      <c r="AA122" s="5"/>
      <c r="AB122" s="5"/>
      <c r="AC122" s="5"/>
      <c r="AD122" s="5"/>
      <c r="AE122" s="5"/>
    </row>
    <row r="123" spans="25:31" x14ac:dyDescent="0.3">
      <c r="Y123" s="5"/>
      <c r="Z123" s="5"/>
      <c r="AA123" s="5"/>
      <c r="AB123" s="5"/>
      <c r="AC123" s="5"/>
      <c r="AD123" s="5"/>
      <c r="AE123" s="5"/>
    </row>
    <row r="124" spans="25:31" x14ac:dyDescent="0.3">
      <c r="Y124" s="5"/>
      <c r="Z124" s="5"/>
      <c r="AA124" s="5"/>
      <c r="AB124" s="5"/>
      <c r="AC124" s="5"/>
      <c r="AD124" s="5"/>
      <c r="AE124" s="5"/>
    </row>
    <row r="125" spans="25:31" x14ac:dyDescent="0.3">
      <c r="Y125" s="5"/>
      <c r="Z125" s="5"/>
      <c r="AA125" s="5"/>
      <c r="AB125" s="5"/>
      <c r="AC125" s="5"/>
      <c r="AD125" s="5"/>
      <c r="AE125" s="5"/>
    </row>
    <row r="126" spans="25:31" x14ac:dyDescent="0.3">
      <c r="Y126" s="5"/>
      <c r="Z126" s="5"/>
      <c r="AA126" s="5"/>
      <c r="AB126" s="5"/>
      <c r="AC126" s="5"/>
      <c r="AD126" s="5"/>
      <c r="AE126" s="5"/>
    </row>
    <row r="127" spans="25:31" x14ac:dyDescent="0.3">
      <c r="Y127" s="5"/>
      <c r="Z127" s="5"/>
      <c r="AA127" s="5"/>
      <c r="AB127" s="5"/>
      <c r="AC127" s="5"/>
      <c r="AD127" s="5"/>
      <c r="AE127" s="5"/>
    </row>
    <row r="128" spans="25:31" x14ac:dyDescent="0.3">
      <c r="Y128" s="5"/>
      <c r="Z128" s="5"/>
      <c r="AA128" s="5"/>
      <c r="AB128" s="5"/>
      <c r="AC128" s="5"/>
      <c r="AD128" s="5"/>
      <c r="AE128" s="5"/>
    </row>
    <row r="129" spans="25:31" x14ac:dyDescent="0.3">
      <c r="Y129" s="5"/>
      <c r="Z129" s="5"/>
      <c r="AA129" s="5"/>
      <c r="AB129" s="5"/>
      <c r="AC129" s="5"/>
      <c r="AD129" s="5"/>
      <c r="AE129" s="5"/>
    </row>
    <row r="130" spans="25:31" x14ac:dyDescent="0.3">
      <c r="Y130" s="5"/>
      <c r="Z130" s="5"/>
      <c r="AA130" s="5"/>
      <c r="AB130" s="5"/>
      <c r="AC130" s="5"/>
      <c r="AD130" s="5"/>
      <c r="AE130" s="5"/>
    </row>
    <row r="131" spans="25:31" x14ac:dyDescent="0.3">
      <c r="Y131" s="5"/>
      <c r="Z131" s="5"/>
      <c r="AA131" s="5"/>
      <c r="AB131" s="5"/>
      <c r="AC131" s="5"/>
      <c r="AD131" s="5"/>
      <c r="AE131" s="5"/>
    </row>
    <row r="132" spans="25:31" x14ac:dyDescent="0.3">
      <c r="Y132" s="5"/>
      <c r="Z132" s="5"/>
      <c r="AA132" s="5"/>
      <c r="AB132" s="5"/>
      <c r="AC132" s="5"/>
      <c r="AD132" s="5"/>
      <c r="AE132" s="5"/>
    </row>
    <row r="133" spans="25:31" x14ac:dyDescent="0.3">
      <c r="Y133" s="5"/>
      <c r="Z133" s="5"/>
      <c r="AA133" s="5"/>
      <c r="AB133" s="5"/>
      <c r="AC133" s="5"/>
      <c r="AD133" s="5"/>
      <c r="AE133" s="5"/>
    </row>
    <row r="134" spans="25:31" x14ac:dyDescent="0.3">
      <c r="Y134" s="5"/>
      <c r="Z134" s="5"/>
      <c r="AA134" s="5"/>
      <c r="AB134" s="5"/>
      <c r="AC134" s="5"/>
      <c r="AD134" s="5"/>
      <c r="AE134" s="5"/>
    </row>
    <row r="135" spans="25:31" x14ac:dyDescent="0.3">
      <c r="Y135" s="5"/>
      <c r="Z135" s="5"/>
      <c r="AA135" s="5"/>
      <c r="AB135" s="5"/>
      <c r="AC135" s="5"/>
      <c r="AD135" s="5"/>
      <c r="AE135" s="5"/>
    </row>
    <row r="136" spans="25:31" x14ac:dyDescent="0.3">
      <c r="Y136" s="5"/>
      <c r="Z136" s="5"/>
      <c r="AA136" s="5"/>
      <c r="AB136" s="5"/>
      <c r="AC136" s="5"/>
      <c r="AD136" s="5"/>
      <c r="AE136" s="5"/>
    </row>
    <row r="137" spans="25:31" x14ac:dyDescent="0.3">
      <c r="Y137" s="5"/>
      <c r="Z137" s="5"/>
      <c r="AA137" s="5"/>
      <c r="AB137" s="5"/>
      <c r="AC137" s="5"/>
      <c r="AD137" s="5"/>
      <c r="AE137" s="5"/>
    </row>
    <row r="138" spans="25:31" x14ac:dyDescent="0.3">
      <c r="Y138" s="5"/>
      <c r="Z138" s="5"/>
      <c r="AA138" s="5"/>
      <c r="AB138" s="5"/>
      <c r="AC138" s="5"/>
      <c r="AD138" s="5"/>
      <c r="AE138" s="5"/>
    </row>
    <row r="139" spans="25:31" x14ac:dyDescent="0.3">
      <c r="Y139" s="5"/>
      <c r="Z139" s="5"/>
      <c r="AA139" s="5"/>
      <c r="AB139" s="5"/>
      <c r="AC139" s="5"/>
      <c r="AD139" s="5"/>
      <c r="AE139" s="5"/>
    </row>
    <row r="140" spans="25:31" x14ac:dyDescent="0.3">
      <c r="Y140" s="5"/>
      <c r="Z140" s="5"/>
      <c r="AA140" s="5"/>
      <c r="AB140" s="5"/>
      <c r="AC140" s="5"/>
      <c r="AD140" s="5"/>
      <c r="AE140" s="5"/>
    </row>
    <row r="141" spans="25:31" x14ac:dyDescent="0.3">
      <c r="Y141" s="5"/>
      <c r="Z141" s="5"/>
      <c r="AA141" s="5"/>
      <c r="AB141" s="5"/>
      <c r="AC141" s="5"/>
      <c r="AD141" s="5"/>
      <c r="AE141" s="5"/>
    </row>
    <row r="142" spans="25:31" x14ac:dyDescent="0.3">
      <c r="Y142" s="5"/>
      <c r="Z142" s="5"/>
      <c r="AA142" s="5"/>
      <c r="AB142" s="5"/>
      <c r="AC142" s="5"/>
      <c r="AD142" s="5"/>
      <c r="AE142" s="5"/>
    </row>
    <row r="143" spans="25:31" x14ac:dyDescent="0.3">
      <c r="Y143" s="5"/>
      <c r="Z143" s="5"/>
      <c r="AA143" s="5"/>
      <c r="AB143" s="5"/>
      <c r="AC143" s="5"/>
      <c r="AD143" s="5"/>
      <c r="AE143" s="5"/>
    </row>
    <row r="144" spans="25:31" x14ac:dyDescent="0.3">
      <c r="Y144" s="5"/>
      <c r="Z144" s="5"/>
      <c r="AA144" s="5"/>
      <c r="AB144" s="5"/>
      <c r="AC144" s="5"/>
      <c r="AD144" s="5"/>
      <c r="AE144" s="5"/>
    </row>
    <row r="145" spans="25:31" x14ac:dyDescent="0.3">
      <c r="Y145" s="5"/>
      <c r="Z145" s="5"/>
      <c r="AA145" s="5"/>
      <c r="AB145" s="5"/>
      <c r="AC145" s="5"/>
      <c r="AD145" s="5"/>
      <c r="AE145" s="5"/>
    </row>
    <row r="146" spans="25:31" x14ac:dyDescent="0.3">
      <c r="Y146" s="5"/>
      <c r="Z146" s="5"/>
      <c r="AA146" s="5"/>
      <c r="AB146" s="5"/>
      <c r="AC146" s="5"/>
      <c r="AD146" s="5"/>
      <c r="AE146" s="5"/>
    </row>
    <row r="147" spans="25:31" x14ac:dyDescent="0.3">
      <c r="Y147" s="5"/>
      <c r="Z147" s="5"/>
      <c r="AA147" s="5"/>
      <c r="AB147" s="5"/>
      <c r="AC147" s="5"/>
      <c r="AD147" s="5"/>
      <c r="AE147" s="5"/>
    </row>
    <row r="148" spans="25:31" x14ac:dyDescent="0.3">
      <c r="Y148" s="5"/>
      <c r="Z148" s="5"/>
      <c r="AA148" s="5"/>
      <c r="AB148" s="5"/>
      <c r="AC148" s="5"/>
      <c r="AD148" s="5"/>
      <c r="AE148" s="5"/>
    </row>
    <row r="149" spans="25:31" x14ac:dyDescent="0.3">
      <c r="Y149" s="5"/>
      <c r="Z149" s="5"/>
      <c r="AA149" s="5"/>
      <c r="AB149" s="5"/>
      <c r="AC149" s="5"/>
      <c r="AD149" s="5"/>
      <c r="AE149" s="5"/>
    </row>
    <row r="150" spans="25:31" x14ac:dyDescent="0.3">
      <c r="Y150" s="5"/>
      <c r="Z150" s="5"/>
      <c r="AA150" s="5"/>
      <c r="AB150" s="5"/>
      <c r="AC150" s="5"/>
      <c r="AD150" s="5"/>
      <c r="AE150" s="5"/>
    </row>
    <row r="151" spans="25:31" x14ac:dyDescent="0.3">
      <c r="Y151" s="5"/>
      <c r="Z151" s="5"/>
      <c r="AA151" s="5"/>
      <c r="AB151" s="5"/>
      <c r="AC151" s="5"/>
      <c r="AD151" s="5"/>
      <c r="AE151" s="5"/>
    </row>
    <row r="152" spans="25:31" x14ac:dyDescent="0.3">
      <c r="Y152" s="5"/>
      <c r="Z152" s="5"/>
      <c r="AA152" s="5"/>
      <c r="AB152" s="5"/>
      <c r="AC152" s="5"/>
      <c r="AD152" s="5"/>
      <c r="AE152" s="5"/>
    </row>
    <row r="153" spans="25:31" x14ac:dyDescent="0.3">
      <c r="Y153" s="5"/>
      <c r="Z153" s="5"/>
      <c r="AA153" s="5"/>
      <c r="AB153" s="5"/>
      <c r="AC153" s="5"/>
      <c r="AD153" s="5"/>
      <c r="AE153" s="5"/>
    </row>
    <row r="154" spans="25:31" x14ac:dyDescent="0.3">
      <c r="Y154" s="5"/>
      <c r="Z154" s="5"/>
      <c r="AA154" s="5"/>
      <c r="AB154" s="5"/>
      <c r="AC154" s="5"/>
      <c r="AD154" s="5"/>
      <c r="AE154" s="5"/>
    </row>
    <row r="155" spans="25:31" x14ac:dyDescent="0.3">
      <c r="Y155" s="5"/>
      <c r="Z155" s="5"/>
      <c r="AA155" s="5"/>
      <c r="AB155" s="5"/>
      <c r="AC155" s="5"/>
      <c r="AD155" s="5"/>
      <c r="AE155" s="5"/>
    </row>
    <row r="156" spans="25:31" x14ac:dyDescent="0.3">
      <c r="Y156" s="5"/>
      <c r="Z156" s="5"/>
      <c r="AA156" s="5"/>
      <c r="AB156" s="5"/>
      <c r="AC156" s="5"/>
      <c r="AD156" s="5"/>
      <c r="AE156" s="5"/>
    </row>
    <row r="157" spans="25:31" x14ac:dyDescent="0.3">
      <c r="Y157" s="5"/>
      <c r="Z157" s="5"/>
      <c r="AA157" s="5"/>
      <c r="AB157" s="5"/>
      <c r="AC157" s="5"/>
      <c r="AD157" s="5"/>
      <c r="AE157" s="5"/>
    </row>
    <row r="158" spans="25:31" x14ac:dyDescent="0.3">
      <c r="Y158" s="5"/>
      <c r="Z158" s="5"/>
      <c r="AA158" s="5"/>
      <c r="AB158" s="5"/>
      <c r="AC158" s="5"/>
      <c r="AD158" s="5"/>
      <c r="AE158" s="5"/>
    </row>
    <row r="159" spans="25:31" x14ac:dyDescent="0.3">
      <c r="Y159" s="5"/>
      <c r="Z159" s="5"/>
      <c r="AA159" s="5"/>
      <c r="AB159" s="5"/>
      <c r="AC159" s="5"/>
      <c r="AD159" s="5"/>
      <c r="AE159" s="5"/>
    </row>
    <row r="160" spans="25:31" x14ac:dyDescent="0.3">
      <c r="Y160" s="5"/>
      <c r="Z160" s="5"/>
      <c r="AA160" s="5"/>
      <c r="AB160" s="5"/>
      <c r="AC160" s="5"/>
      <c r="AD160" s="5"/>
      <c r="AE160" s="5"/>
    </row>
    <row r="161" spans="25:31" x14ac:dyDescent="0.3">
      <c r="Y161" s="5"/>
      <c r="Z161" s="5"/>
      <c r="AA161" s="5"/>
      <c r="AB161" s="5"/>
      <c r="AC161" s="5"/>
      <c r="AD161" s="5"/>
      <c r="AE161" s="5"/>
    </row>
    <row r="162" spans="25:31" x14ac:dyDescent="0.3">
      <c r="Y162" s="5"/>
      <c r="Z162" s="5"/>
      <c r="AA162" s="5"/>
      <c r="AB162" s="5"/>
      <c r="AC162" s="5"/>
      <c r="AD162" s="5"/>
      <c r="AE162" s="5"/>
    </row>
    <row r="163" spans="25:31" x14ac:dyDescent="0.3">
      <c r="Y163" s="5"/>
      <c r="Z163" s="5"/>
      <c r="AA163" s="5"/>
      <c r="AB163" s="5"/>
      <c r="AC163" s="5"/>
      <c r="AD163" s="5"/>
      <c r="AE163" s="5"/>
    </row>
    <row r="164" spans="25:31" x14ac:dyDescent="0.3">
      <c r="Y164" s="5"/>
      <c r="Z164" s="5"/>
      <c r="AA164" s="5"/>
      <c r="AB164" s="5"/>
      <c r="AC164" s="5"/>
      <c r="AD164" s="5"/>
      <c r="AE164" s="5"/>
    </row>
    <row r="165" spans="25:31" x14ac:dyDescent="0.3">
      <c r="Y165" s="5"/>
      <c r="Z165" s="5"/>
      <c r="AA165" s="5"/>
      <c r="AB165" s="5"/>
      <c r="AC165" s="5"/>
      <c r="AD165" s="5"/>
      <c r="AE165" s="5"/>
    </row>
    <row r="166" spans="25:31" x14ac:dyDescent="0.3">
      <c r="Y166" s="5"/>
      <c r="Z166" s="5"/>
      <c r="AA166" s="5"/>
      <c r="AB166" s="5"/>
      <c r="AC166" s="5"/>
      <c r="AD166" s="5"/>
      <c r="AE166" s="5"/>
    </row>
    <row r="167" spans="25:31" x14ac:dyDescent="0.3">
      <c r="Y167" s="5"/>
      <c r="Z167" s="5"/>
      <c r="AA167" s="5"/>
      <c r="AB167" s="5"/>
      <c r="AC167" s="5"/>
      <c r="AD167" s="5"/>
      <c r="AE167" s="5"/>
    </row>
    <row r="168" spans="25:31" x14ac:dyDescent="0.3">
      <c r="Y168" s="5"/>
      <c r="Z168" s="5"/>
      <c r="AA168" s="5"/>
      <c r="AB168" s="5"/>
      <c r="AC168" s="5"/>
      <c r="AD168" s="5"/>
      <c r="AE168" s="5"/>
    </row>
    <row r="169" spans="25:31" x14ac:dyDescent="0.3">
      <c r="Y169" s="5"/>
      <c r="Z169" s="5"/>
      <c r="AA169" s="5"/>
      <c r="AB169" s="5"/>
      <c r="AC169" s="5"/>
      <c r="AD169" s="5"/>
      <c r="AE169" s="5"/>
    </row>
    <row r="170" spans="25:31" x14ac:dyDescent="0.3">
      <c r="Y170" s="5"/>
      <c r="Z170" s="5"/>
      <c r="AA170" s="5"/>
      <c r="AB170" s="5"/>
      <c r="AC170" s="5"/>
      <c r="AD170" s="5"/>
      <c r="AE170" s="5"/>
    </row>
    <row r="171" spans="25:31" x14ac:dyDescent="0.3">
      <c r="Y171" s="5"/>
      <c r="Z171" s="5"/>
      <c r="AA171" s="5"/>
      <c r="AB171" s="5"/>
      <c r="AC171" s="5"/>
      <c r="AD171" s="5"/>
      <c r="AE171" s="5"/>
    </row>
    <row r="172" spans="25:31" x14ac:dyDescent="0.3">
      <c r="Y172" s="5"/>
      <c r="Z172" s="5"/>
      <c r="AA172" s="5"/>
      <c r="AB172" s="5"/>
      <c r="AC172" s="5"/>
      <c r="AD172" s="5"/>
      <c r="AE172" s="5"/>
    </row>
    <row r="173" spans="25:31" x14ac:dyDescent="0.3">
      <c r="Y173" s="5"/>
      <c r="Z173" s="5"/>
      <c r="AA173" s="5"/>
      <c r="AB173" s="5"/>
      <c r="AC173" s="5"/>
      <c r="AD173" s="5"/>
      <c r="AE173" s="5"/>
    </row>
    <row r="174" spans="25:31" x14ac:dyDescent="0.3">
      <c r="Y174" s="5"/>
      <c r="Z174" s="5"/>
      <c r="AA174" s="5"/>
      <c r="AB174" s="5"/>
      <c r="AC174" s="5"/>
      <c r="AD174" s="5"/>
      <c r="AE174" s="5"/>
    </row>
    <row r="175" spans="25:31" x14ac:dyDescent="0.3">
      <c r="Y175" s="5"/>
      <c r="Z175" s="5"/>
      <c r="AA175" s="5"/>
      <c r="AB175" s="5"/>
      <c r="AC175" s="5"/>
      <c r="AD175" s="5"/>
      <c r="AE175" s="5"/>
    </row>
    <row r="176" spans="25:31" x14ac:dyDescent="0.3">
      <c r="Y176" s="5"/>
      <c r="Z176" s="5"/>
      <c r="AA176" s="5"/>
      <c r="AB176" s="5"/>
      <c r="AC176" s="5"/>
      <c r="AD176" s="5"/>
      <c r="AE176" s="5"/>
    </row>
    <row r="177" spans="25:31" x14ac:dyDescent="0.3">
      <c r="Y177" s="5"/>
      <c r="Z177" s="5"/>
      <c r="AA177" s="5"/>
      <c r="AB177" s="5"/>
      <c r="AC177" s="5"/>
      <c r="AD177" s="5"/>
      <c r="AE177" s="5"/>
    </row>
    <row r="178" spans="25:31" x14ac:dyDescent="0.3">
      <c r="Y178" s="5"/>
      <c r="Z178" s="5"/>
      <c r="AA178" s="5"/>
      <c r="AB178" s="5"/>
      <c r="AC178" s="5"/>
      <c r="AD178" s="5"/>
      <c r="AE178" s="5"/>
    </row>
    <row r="179" spans="25:31" x14ac:dyDescent="0.3">
      <c r="Y179" s="5"/>
      <c r="Z179" s="5"/>
      <c r="AA179" s="5"/>
      <c r="AB179" s="5"/>
      <c r="AC179" s="5"/>
      <c r="AD179" s="5"/>
      <c r="AE179" s="5"/>
    </row>
    <row r="180" spans="25:31" x14ac:dyDescent="0.3">
      <c r="Y180" s="5"/>
      <c r="Z180" s="5"/>
      <c r="AA180" s="5"/>
      <c r="AB180" s="5"/>
      <c r="AC180" s="5"/>
      <c r="AD180" s="5"/>
      <c r="AE180" s="5"/>
    </row>
    <row r="181" spans="25:31" x14ac:dyDescent="0.3">
      <c r="Y181" s="5"/>
      <c r="Z181" s="5"/>
      <c r="AA181" s="5"/>
      <c r="AB181" s="5"/>
      <c r="AC181" s="5"/>
      <c r="AD181" s="5"/>
      <c r="AE181" s="5"/>
    </row>
    <row r="182" spans="25:31" x14ac:dyDescent="0.3">
      <c r="Y182" s="5"/>
      <c r="Z182" s="5"/>
      <c r="AA182" s="5"/>
      <c r="AB182" s="5"/>
      <c r="AC182" s="5"/>
      <c r="AD182" s="5"/>
      <c r="AE182" s="5"/>
    </row>
    <row r="183" spans="25:31" x14ac:dyDescent="0.3">
      <c r="Y183" s="5"/>
      <c r="Z183" s="5"/>
      <c r="AA183" s="5"/>
      <c r="AB183" s="5"/>
      <c r="AC183" s="5"/>
      <c r="AD183" s="5"/>
      <c r="AE183" s="5"/>
    </row>
    <row r="184" spans="25:31" x14ac:dyDescent="0.3">
      <c r="Y184" s="5"/>
      <c r="Z184" s="5"/>
      <c r="AA184" s="5"/>
      <c r="AB184" s="5"/>
      <c r="AC184" s="5"/>
      <c r="AD184" s="5"/>
      <c r="AE184" s="5"/>
    </row>
    <row r="185" spans="25:31" x14ac:dyDescent="0.3">
      <c r="Y185" s="5"/>
      <c r="Z185" s="5"/>
      <c r="AA185" s="5"/>
      <c r="AB185" s="5"/>
      <c r="AC185" s="5"/>
      <c r="AD185" s="5"/>
      <c r="AE185" s="5"/>
    </row>
    <row r="186" spans="25:31" x14ac:dyDescent="0.3">
      <c r="Y186" s="5"/>
      <c r="Z186" s="5"/>
      <c r="AA186" s="5"/>
      <c r="AB186" s="5"/>
      <c r="AC186" s="5"/>
      <c r="AD186" s="5"/>
      <c r="AE186" s="5"/>
    </row>
    <row r="187" spans="25:31" x14ac:dyDescent="0.3">
      <c r="Y187" s="5"/>
      <c r="Z187" s="5"/>
      <c r="AA187" s="5"/>
      <c r="AB187" s="5"/>
      <c r="AC187" s="5"/>
      <c r="AD187" s="5"/>
      <c r="AE187" s="5"/>
    </row>
    <row r="188" spans="25:31" x14ac:dyDescent="0.3">
      <c r="Y188" s="5"/>
      <c r="Z188" s="5"/>
      <c r="AA188" s="5"/>
      <c r="AB188" s="5"/>
      <c r="AC188" s="5"/>
      <c r="AD188" s="5"/>
      <c r="AE188" s="5"/>
    </row>
    <row r="189" spans="25:31" x14ac:dyDescent="0.3">
      <c r="Y189" s="5"/>
      <c r="Z189" s="5"/>
      <c r="AA189" s="5"/>
      <c r="AB189" s="5"/>
      <c r="AC189" s="5"/>
      <c r="AD189" s="5"/>
      <c r="AE189" s="5"/>
    </row>
    <row r="190" spans="25:31" x14ac:dyDescent="0.3">
      <c r="Y190" s="5"/>
      <c r="Z190" s="5"/>
      <c r="AA190" s="5"/>
      <c r="AB190" s="5"/>
      <c r="AC190" s="5"/>
      <c r="AD190" s="5"/>
      <c r="AE190" s="5"/>
    </row>
    <row r="191" spans="25:31" x14ac:dyDescent="0.3">
      <c r="Y191" s="5"/>
      <c r="Z191" s="5"/>
      <c r="AA191" s="5"/>
      <c r="AB191" s="5"/>
      <c r="AC191" s="5"/>
      <c r="AD191" s="5"/>
      <c r="AE191" s="5"/>
    </row>
    <row r="192" spans="25:31" x14ac:dyDescent="0.3">
      <c r="Y192" s="5"/>
      <c r="Z192" s="5"/>
      <c r="AA192" s="5"/>
      <c r="AB192" s="5"/>
      <c r="AC192" s="5"/>
      <c r="AD192" s="5"/>
      <c r="AE192" s="5"/>
    </row>
    <row r="193" spans="25:31" x14ac:dyDescent="0.3">
      <c r="Y193" s="5"/>
      <c r="Z193" s="5"/>
      <c r="AA193" s="5"/>
      <c r="AB193" s="5"/>
      <c r="AC193" s="5"/>
      <c r="AD193" s="5"/>
      <c r="AE193" s="5"/>
    </row>
    <row r="194" spans="25:31" x14ac:dyDescent="0.3">
      <c r="Y194" s="5"/>
      <c r="Z194" s="5"/>
      <c r="AA194" s="5"/>
      <c r="AB194" s="5"/>
      <c r="AC194" s="5"/>
      <c r="AD194" s="5"/>
      <c r="AE194" s="5"/>
    </row>
    <row r="195" spans="25:31" x14ac:dyDescent="0.3">
      <c r="Y195" s="5"/>
      <c r="Z195" s="5"/>
      <c r="AA195" s="5"/>
      <c r="AB195" s="5"/>
      <c r="AC195" s="5"/>
      <c r="AD195" s="5"/>
      <c r="AE195" s="5"/>
    </row>
    <row r="196" spans="25:31" x14ac:dyDescent="0.3">
      <c r="Y196" s="5"/>
      <c r="Z196" s="5"/>
      <c r="AA196" s="5"/>
      <c r="AB196" s="5"/>
      <c r="AC196" s="5"/>
      <c r="AD196" s="5"/>
      <c r="AE196" s="5"/>
    </row>
    <row r="197" spans="25:31" x14ac:dyDescent="0.3">
      <c r="Y197" s="5"/>
      <c r="Z197" s="5"/>
      <c r="AA197" s="5"/>
      <c r="AB197" s="5"/>
      <c r="AC197" s="5"/>
      <c r="AD197" s="5"/>
      <c r="AE197" s="5"/>
    </row>
    <row r="198" spans="25:31" x14ac:dyDescent="0.3">
      <c r="Y198" s="5"/>
      <c r="Z198" s="5"/>
      <c r="AA198" s="5"/>
      <c r="AB198" s="5"/>
      <c r="AC198" s="5"/>
      <c r="AD198" s="5"/>
      <c r="AE198" s="5"/>
    </row>
    <row r="199" spans="25:31" x14ac:dyDescent="0.3">
      <c r="Y199" s="5"/>
      <c r="Z199" s="5"/>
      <c r="AA199" s="5"/>
      <c r="AB199" s="5"/>
      <c r="AC199" s="5"/>
      <c r="AD199" s="5"/>
      <c r="AE199" s="5"/>
    </row>
    <row r="200" spans="25:31" x14ac:dyDescent="0.3">
      <c r="Y200" s="5"/>
      <c r="Z200" s="5"/>
      <c r="AA200" s="5"/>
      <c r="AB200" s="5"/>
      <c r="AC200" s="5"/>
      <c r="AD200" s="5"/>
      <c r="AE200" s="5"/>
    </row>
    <row r="201" spans="25:31" x14ac:dyDescent="0.3">
      <c r="Y201" s="5"/>
      <c r="Z201" s="5"/>
      <c r="AA201" s="5"/>
      <c r="AB201" s="5"/>
      <c r="AC201" s="5"/>
      <c r="AD201" s="5"/>
      <c r="AE201" s="5"/>
    </row>
    <row r="202" spans="25:31" x14ac:dyDescent="0.3">
      <c r="Y202" s="5"/>
      <c r="Z202" s="5"/>
      <c r="AA202" s="5"/>
      <c r="AB202" s="5"/>
      <c r="AC202" s="5"/>
      <c r="AD202" s="5"/>
      <c r="AE202" s="5"/>
    </row>
    <row r="203" spans="25:31" x14ac:dyDescent="0.3">
      <c r="Y203" s="5"/>
      <c r="Z203" s="5"/>
      <c r="AA203" s="5"/>
      <c r="AB203" s="5"/>
      <c r="AC203" s="5"/>
      <c r="AD203" s="5"/>
      <c r="AE203" s="5"/>
    </row>
    <row r="204" spans="25:31" x14ac:dyDescent="0.3">
      <c r="Y204" s="5"/>
      <c r="Z204" s="5"/>
      <c r="AA204" s="5"/>
      <c r="AB204" s="5"/>
      <c r="AC204" s="5"/>
      <c r="AD204" s="5"/>
      <c r="AE204" s="5"/>
    </row>
    <row r="205" spans="25:31" x14ac:dyDescent="0.3">
      <c r="Y205" s="5"/>
      <c r="Z205" s="5"/>
      <c r="AA205" s="5"/>
      <c r="AB205" s="5"/>
      <c r="AC205" s="5"/>
      <c r="AD205" s="5"/>
      <c r="AE205" s="5"/>
    </row>
    <row r="206" spans="25:31" x14ac:dyDescent="0.3">
      <c r="Y206" s="5"/>
      <c r="Z206" s="5"/>
      <c r="AA206" s="5"/>
      <c r="AB206" s="5"/>
      <c r="AC206" s="5"/>
      <c r="AD206" s="5"/>
      <c r="AE206" s="5"/>
    </row>
    <row r="207" spans="25:31" x14ac:dyDescent="0.3">
      <c r="Y207" s="5"/>
      <c r="Z207" s="5"/>
      <c r="AA207" s="5"/>
      <c r="AB207" s="5"/>
      <c r="AC207" s="5"/>
      <c r="AD207" s="5"/>
      <c r="AE207" s="5"/>
    </row>
    <row r="208" spans="25:31" x14ac:dyDescent="0.3">
      <c r="Y208" s="5"/>
      <c r="Z208" s="5"/>
      <c r="AA208" s="5"/>
      <c r="AB208" s="5"/>
      <c r="AC208" s="5"/>
      <c r="AD208" s="5"/>
      <c r="AE208" s="5"/>
    </row>
    <row r="209" spans="25:31" x14ac:dyDescent="0.3">
      <c r="Y209" s="5"/>
      <c r="Z209" s="5"/>
      <c r="AA209" s="5"/>
      <c r="AB209" s="5"/>
      <c r="AC209" s="5"/>
      <c r="AD209" s="5"/>
      <c r="AE209" s="5"/>
    </row>
    <row r="210" spans="25:31" x14ac:dyDescent="0.3">
      <c r="Y210" s="5"/>
      <c r="Z210" s="5"/>
      <c r="AA210" s="5"/>
      <c r="AB210" s="5"/>
      <c r="AC210" s="5"/>
      <c r="AD210" s="5"/>
      <c r="AE210" s="5"/>
    </row>
    <row r="211" spans="25:31" x14ac:dyDescent="0.3">
      <c r="Y211" s="5"/>
      <c r="Z211" s="5"/>
      <c r="AA211" s="5"/>
      <c r="AB211" s="5"/>
      <c r="AC211" s="5"/>
      <c r="AD211" s="5"/>
      <c r="AE211" s="5"/>
    </row>
    <row r="212" spans="25:31" x14ac:dyDescent="0.3">
      <c r="Y212" s="5"/>
      <c r="Z212" s="5"/>
      <c r="AA212" s="5"/>
      <c r="AB212" s="5"/>
      <c r="AC212" s="5"/>
      <c r="AD212" s="5"/>
      <c r="AE212" s="5"/>
    </row>
    <row r="213" spans="25:31" x14ac:dyDescent="0.3">
      <c r="Y213" s="5"/>
      <c r="Z213" s="5"/>
      <c r="AA213" s="5"/>
      <c r="AB213" s="5"/>
      <c r="AC213" s="5"/>
      <c r="AD213" s="5"/>
      <c r="AE213" s="5"/>
    </row>
    <row r="214" spans="25:31" x14ac:dyDescent="0.3">
      <c r="Y214" s="5"/>
      <c r="Z214" s="5"/>
      <c r="AA214" s="5"/>
      <c r="AB214" s="5"/>
      <c r="AC214" s="5"/>
      <c r="AD214" s="5"/>
      <c r="AE214" s="5"/>
    </row>
    <row r="215" spans="25:31" x14ac:dyDescent="0.3">
      <c r="Y215" s="5"/>
      <c r="Z215" s="5"/>
      <c r="AA215" s="5"/>
      <c r="AB215" s="5"/>
      <c r="AC215" s="5"/>
      <c r="AD215" s="5"/>
      <c r="AE215" s="5"/>
    </row>
    <row r="216" spans="25:31" x14ac:dyDescent="0.3">
      <c r="Y216" s="5"/>
      <c r="Z216" s="5"/>
      <c r="AA216" s="5"/>
      <c r="AB216" s="5"/>
      <c r="AC216" s="5"/>
      <c r="AD216" s="5"/>
      <c r="AE216" s="5"/>
    </row>
    <row r="217" spans="25:31" x14ac:dyDescent="0.3">
      <c r="Y217" s="5"/>
      <c r="Z217" s="5"/>
      <c r="AA217" s="5"/>
      <c r="AB217" s="5"/>
      <c r="AC217" s="5"/>
      <c r="AD217" s="5"/>
      <c r="AE217" s="5"/>
    </row>
    <row r="218" spans="25:31" x14ac:dyDescent="0.3">
      <c r="Y218" s="5"/>
      <c r="Z218" s="5"/>
      <c r="AA218" s="5"/>
      <c r="AB218" s="5"/>
      <c r="AC218" s="5"/>
      <c r="AD218" s="5"/>
      <c r="AE218" s="5"/>
    </row>
    <row r="219" spans="25:31" x14ac:dyDescent="0.3">
      <c r="Y219" s="5"/>
      <c r="Z219" s="5"/>
      <c r="AA219" s="5"/>
      <c r="AB219" s="5"/>
      <c r="AC219" s="5"/>
      <c r="AD219" s="5"/>
      <c r="AE219" s="5"/>
    </row>
    <row r="220" spans="25:31" x14ac:dyDescent="0.3">
      <c r="Y220" s="5"/>
      <c r="Z220" s="5"/>
      <c r="AA220" s="5"/>
      <c r="AB220" s="5"/>
      <c r="AC220" s="5"/>
      <c r="AD220" s="5"/>
      <c r="AE220" s="5"/>
    </row>
    <row r="221" spans="25:31" x14ac:dyDescent="0.3">
      <c r="Y221" s="5"/>
      <c r="Z221" s="5"/>
      <c r="AA221" s="5"/>
      <c r="AB221" s="5"/>
      <c r="AC221" s="5"/>
      <c r="AD221" s="5"/>
      <c r="AE221" s="5"/>
    </row>
    <row r="222" spans="25:31" x14ac:dyDescent="0.3">
      <c r="Y222" s="5"/>
      <c r="Z222" s="5"/>
      <c r="AA222" s="5"/>
      <c r="AB222" s="5"/>
      <c r="AC222" s="5"/>
      <c r="AD222" s="5"/>
      <c r="AE222" s="5"/>
    </row>
    <row r="223" spans="25:31" x14ac:dyDescent="0.3">
      <c r="Y223" s="5"/>
      <c r="Z223" s="5"/>
      <c r="AA223" s="5"/>
      <c r="AB223" s="5"/>
      <c r="AC223" s="5"/>
      <c r="AD223" s="5"/>
      <c r="AE223" s="5"/>
    </row>
    <row r="224" spans="25:31" x14ac:dyDescent="0.3">
      <c r="Y224" s="5"/>
      <c r="Z224" s="5"/>
      <c r="AA224" s="5"/>
      <c r="AB224" s="5"/>
      <c r="AC224" s="5"/>
      <c r="AD224" s="5"/>
      <c r="AE224" s="5"/>
    </row>
    <row r="225" spans="25:31" x14ac:dyDescent="0.3">
      <c r="Y225" s="5"/>
      <c r="Z225" s="5"/>
      <c r="AA225" s="5"/>
      <c r="AB225" s="5"/>
      <c r="AC225" s="5"/>
      <c r="AD225" s="5"/>
      <c r="AE225" s="5"/>
    </row>
    <row r="226" spans="25:31" x14ac:dyDescent="0.3">
      <c r="Y226" s="5"/>
      <c r="Z226" s="5"/>
      <c r="AA226" s="5"/>
      <c r="AB226" s="5"/>
      <c r="AC226" s="5"/>
      <c r="AD226" s="5"/>
      <c r="AE226" s="5"/>
    </row>
    <row r="227" spans="25:31" x14ac:dyDescent="0.3">
      <c r="Y227" s="5"/>
      <c r="Z227" s="5"/>
      <c r="AA227" s="5"/>
      <c r="AB227" s="5"/>
      <c r="AC227" s="5"/>
      <c r="AD227" s="5"/>
      <c r="AE227" s="5"/>
    </row>
    <row r="228" spans="25:31" x14ac:dyDescent="0.3">
      <c r="Y228" s="5"/>
      <c r="Z228" s="5"/>
      <c r="AA228" s="5"/>
      <c r="AB228" s="5"/>
      <c r="AC228" s="5"/>
      <c r="AD228" s="5"/>
      <c r="AE228" s="5"/>
    </row>
    <row r="229" spans="25:31" x14ac:dyDescent="0.3">
      <c r="Y229" s="5"/>
      <c r="Z229" s="5"/>
      <c r="AA229" s="5"/>
      <c r="AB229" s="5"/>
      <c r="AC229" s="5"/>
      <c r="AD229" s="5"/>
      <c r="AE229" s="5"/>
    </row>
    <row r="230" spans="25:31" x14ac:dyDescent="0.3">
      <c r="Y230" s="5"/>
      <c r="Z230" s="5"/>
      <c r="AA230" s="5"/>
      <c r="AB230" s="5"/>
      <c r="AC230" s="5"/>
      <c r="AD230" s="5"/>
      <c r="AE230" s="5"/>
    </row>
    <row r="231" spans="25:31" x14ac:dyDescent="0.3">
      <c r="Y231" s="5"/>
      <c r="Z231" s="5"/>
      <c r="AA231" s="5"/>
      <c r="AB231" s="5"/>
      <c r="AC231" s="5"/>
      <c r="AD231" s="5"/>
      <c r="AE231" s="5"/>
    </row>
    <row r="232" spans="25:31" x14ac:dyDescent="0.3">
      <c r="Y232" s="5"/>
      <c r="Z232" s="5"/>
      <c r="AA232" s="5"/>
      <c r="AB232" s="5"/>
      <c r="AC232" s="5"/>
      <c r="AD232" s="5"/>
      <c r="AE232" s="5"/>
    </row>
    <row r="233" spans="25:31" x14ac:dyDescent="0.3">
      <c r="Y233" s="5"/>
      <c r="Z233" s="5"/>
      <c r="AA233" s="5"/>
      <c r="AB233" s="5"/>
      <c r="AC233" s="5"/>
      <c r="AD233" s="5"/>
      <c r="AE233" s="5"/>
    </row>
    <row r="234" spans="25:31" x14ac:dyDescent="0.3">
      <c r="Y234" s="5"/>
      <c r="Z234" s="5"/>
      <c r="AA234" s="5"/>
      <c r="AB234" s="5"/>
      <c r="AC234" s="5"/>
      <c r="AD234" s="5"/>
      <c r="AE234" s="5"/>
    </row>
    <row r="235" spans="25:31" x14ac:dyDescent="0.3">
      <c r="Y235" s="5"/>
      <c r="Z235" s="5"/>
      <c r="AA235" s="5"/>
      <c r="AB235" s="5"/>
      <c r="AC235" s="5"/>
      <c r="AD235" s="5"/>
      <c r="AE235" s="5"/>
    </row>
    <row r="236" spans="25:31" x14ac:dyDescent="0.3">
      <c r="Y236" s="5"/>
      <c r="Z236" s="5"/>
      <c r="AA236" s="5"/>
      <c r="AB236" s="5"/>
      <c r="AC236" s="5"/>
      <c r="AD236" s="5"/>
      <c r="AE236" s="5"/>
    </row>
    <row r="237" spans="25:31" x14ac:dyDescent="0.3">
      <c r="Y237" s="5"/>
      <c r="Z237" s="5"/>
      <c r="AA237" s="5"/>
      <c r="AB237" s="5"/>
      <c r="AC237" s="5"/>
      <c r="AD237" s="5"/>
      <c r="AE237" s="5"/>
    </row>
    <row r="238" spans="25:31" x14ac:dyDescent="0.3">
      <c r="Y238" s="5"/>
      <c r="Z238" s="5"/>
      <c r="AA238" s="5"/>
      <c r="AB238" s="5"/>
      <c r="AC238" s="5"/>
      <c r="AD238" s="5"/>
      <c r="AE238" s="5"/>
    </row>
    <row r="239" spans="25:31" x14ac:dyDescent="0.3">
      <c r="Y239" s="5"/>
      <c r="Z239" s="5"/>
      <c r="AA239" s="5"/>
      <c r="AB239" s="5"/>
      <c r="AC239" s="5"/>
      <c r="AD239" s="5"/>
      <c r="AE239" s="5"/>
    </row>
    <row r="240" spans="25:31" x14ac:dyDescent="0.3">
      <c r="Y240" s="5"/>
      <c r="Z240" s="5"/>
      <c r="AA240" s="5"/>
      <c r="AB240" s="5"/>
      <c r="AC240" s="5"/>
      <c r="AD240" s="5"/>
      <c r="AE240" s="5"/>
    </row>
    <row r="241" spans="25:31" x14ac:dyDescent="0.3">
      <c r="Y241" s="5"/>
      <c r="Z241" s="5"/>
      <c r="AA241" s="5"/>
      <c r="AB241" s="5"/>
      <c r="AC241" s="5"/>
      <c r="AD241" s="5"/>
      <c r="AE241" s="5"/>
    </row>
    <row r="242" spans="25:31" x14ac:dyDescent="0.3">
      <c r="Y242" s="5"/>
      <c r="Z242" s="5"/>
      <c r="AA242" s="5"/>
      <c r="AB242" s="5"/>
      <c r="AC242" s="5"/>
      <c r="AD242" s="5"/>
      <c r="AE242" s="5"/>
    </row>
    <row r="243" spans="25:31" x14ac:dyDescent="0.3">
      <c r="Y243" s="5"/>
      <c r="Z243" s="5"/>
      <c r="AA243" s="5"/>
      <c r="AB243" s="5"/>
      <c r="AC243" s="5"/>
      <c r="AD243" s="5"/>
      <c r="AE243" s="5"/>
    </row>
    <row r="244" spans="25:31" x14ac:dyDescent="0.3">
      <c r="Y244" s="5"/>
      <c r="Z244" s="5"/>
      <c r="AA244" s="5"/>
      <c r="AB244" s="5"/>
      <c r="AC244" s="5"/>
      <c r="AD244" s="5"/>
      <c r="AE244" s="5"/>
    </row>
    <row r="245" spans="25:31" x14ac:dyDescent="0.3">
      <c r="Y245" s="5"/>
      <c r="Z245" s="5"/>
      <c r="AA245" s="5"/>
      <c r="AB245" s="5"/>
      <c r="AC245" s="5"/>
      <c r="AD245" s="5"/>
      <c r="AE245" s="5"/>
    </row>
    <row r="246" spans="25:31" x14ac:dyDescent="0.3">
      <c r="Y246" s="5"/>
      <c r="Z246" s="5"/>
      <c r="AA246" s="5"/>
      <c r="AB246" s="5"/>
      <c r="AC246" s="5"/>
      <c r="AD246" s="5"/>
      <c r="AE246" s="5"/>
    </row>
    <row r="247" spans="25:31" x14ac:dyDescent="0.3">
      <c r="Y247" s="5"/>
      <c r="Z247" s="5"/>
      <c r="AA247" s="5"/>
      <c r="AB247" s="5"/>
      <c r="AC247" s="5"/>
      <c r="AD247" s="5"/>
      <c r="AE247" s="5"/>
    </row>
    <row r="248" spans="25:31" x14ac:dyDescent="0.3">
      <c r="Y248" s="5"/>
      <c r="Z248" s="5"/>
      <c r="AA248" s="5"/>
      <c r="AB248" s="5"/>
      <c r="AC248" s="5"/>
      <c r="AD248" s="5"/>
      <c r="AE248" s="5"/>
    </row>
    <row r="249" spans="25:31" x14ac:dyDescent="0.3">
      <c r="Y249" s="5"/>
      <c r="Z249" s="5"/>
      <c r="AA249" s="5"/>
      <c r="AB249" s="5"/>
      <c r="AC249" s="5"/>
      <c r="AD249" s="5"/>
      <c r="AE249" s="5"/>
    </row>
    <row r="250" spans="25:31" x14ac:dyDescent="0.3">
      <c r="Y250" s="5"/>
      <c r="Z250" s="5"/>
      <c r="AA250" s="5"/>
      <c r="AB250" s="5"/>
      <c r="AC250" s="5"/>
      <c r="AD250" s="5"/>
      <c r="AE250" s="5"/>
    </row>
    <row r="251" spans="25:31" x14ac:dyDescent="0.3">
      <c r="Y251" s="5"/>
      <c r="Z251" s="5"/>
      <c r="AA251" s="5"/>
      <c r="AB251" s="5"/>
      <c r="AC251" s="5"/>
      <c r="AD251" s="5"/>
      <c r="AE251" s="5"/>
    </row>
    <row r="252" spans="25:31" x14ac:dyDescent="0.3">
      <c r="Y252" s="5"/>
      <c r="Z252" s="5"/>
      <c r="AA252" s="5"/>
      <c r="AB252" s="5"/>
      <c r="AC252" s="5"/>
      <c r="AD252" s="5"/>
      <c r="AE252" s="5"/>
    </row>
    <row r="253" spans="25:31" x14ac:dyDescent="0.3">
      <c r="Y253" s="5"/>
      <c r="Z253" s="5"/>
      <c r="AA253" s="5"/>
      <c r="AB253" s="5"/>
      <c r="AC253" s="5"/>
      <c r="AD253" s="5"/>
      <c r="AE253" s="5"/>
    </row>
    <row r="254" spans="25:31" x14ac:dyDescent="0.3">
      <c r="Y254" s="5"/>
      <c r="Z254" s="5"/>
      <c r="AA254" s="5"/>
      <c r="AB254" s="5"/>
      <c r="AC254" s="5"/>
      <c r="AD254" s="5"/>
      <c r="AE254" s="5"/>
    </row>
    <row r="255" spans="25:31" x14ac:dyDescent="0.3">
      <c r="Y255" s="5"/>
      <c r="Z255" s="5"/>
      <c r="AA255" s="5"/>
      <c r="AB255" s="5"/>
      <c r="AC255" s="5"/>
      <c r="AD255" s="5"/>
      <c r="AE255" s="5"/>
    </row>
    <row r="256" spans="25:31" x14ac:dyDescent="0.3">
      <c r="Y256" s="5"/>
      <c r="Z256" s="5"/>
      <c r="AA256" s="5"/>
      <c r="AB256" s="5"/>
      <c r="AC256" s="5"/>
      <c r="AD256" s="5"/>
      <c r="AE256" s="5"/>
    </row>
    <row r="257" spans="25:31" x14ac:dyDescent="0.3">
      <c r="Y257" s="5"/>
      <c r="Z257" s="5"/>
      <c r="AA257" s="5"/>
      <c r="AB257" s="5"/>
      <c r="AC257" s="5"/>
      <c r="AD257" s="5"/>
      <c r="AE257" s="5"/>
    </row>
    <row r="258" spans="25:31" x14ac:dyDescent="0.3">
      <c r="Y258" s="5"/>
      <c r="Z258" s="5"/>
      <c r="AA258" s="5"/>
      <c r="AB258" s="5"/>
      <c r="AC258" s="5"/>
      <c r="AD258" s="5"/>
      <c r="AE258" s="5"/>
    </row>
    <row r="259" spans="25:31" x14ac:dyDescent="0.3">
      <c r="Y259" s="5"/>
      <c r="Z259" s="5"/>
      <c r="AA259" s="5"/>
      <c r="AB259" s="5"/>
      <c r="AC259" s="5"/>
      <c r="AD259" s="5"/>
      <c r="AE259" s="5"/>
    </row>
    <row r="260" spans="25:31" x14ac:dyDescent="0.3">
      <c r="Y260" s="5"/>
      <c r="Z260" s="5"/>
      <c r="AA260" s="5"/>
      <c r="AB260" s="5"/>
      <c r="AC260" s="5"/>
      <c r="AD260" s="5"/>
      <c r="AE260" s="5"/>
    </row>
    <row r="261" spans="25:31" x14ac:dyDescent="0.3">
      <c r="Y261" s="5"/>
      <c r="Z261" s="5"/>
      <c r="AA261" s="5"/>
      <c r="AB261" s="5"/>
      <c r="AC261" s="5"/>
      <c r="AD261" s="5"/>
      <c r="AE261" s="5"/>
    </row>
    <row r="262" spans="25:31" x14ac:dyDescent="0.3">
      <c r="Y262" s="5"/>
      <c r="Z262" s="5"/>
      <c r="AA262" s="5"/>
      <c r="AB262" s="5"/>
      <c r="AC262" s="5"/>
      <c r="AD262" s="5"/>
      <c r="AE262" s="5"/>
    </row>
    <row r="263" spans="25:31" x14ac:dyDescent="0.3">
      <c r="Y263" s="5"/>
      <c r="Z263" s="5"/>
      <c r="AA263" s="5"/>
      <c r="AB263" s="5"/>
      <c r="AC263" s="5"/>
      <c r="AD263" s="5"/>
      <c r="AE263" s="5"/>
    </row>
    <row r="264" spans="25:31" x14ac:dyDescent="0.3">
      <c r="Y264" s="5"/>
      <c r="Z264" s="5"/>
      <c r="AA264" s="5"/>
      <c r="AB264" s="5"/>
      <c r="AC264" s="5"/>
      <c r="AD264" s="5"/>
      <c r="AE264" s="5"/>
    </row>
    <row r="265" spans="25:31" x14ac:dyDescent="0.3">
      <c r="Y265" s="5"/>
      <c r="Z265" s="5"/>
      <c r="AA265" s="5"/>
      <c r="AB265" s="5"/>
      <c r="AC265" s="5"/>
      <c r="AD265" s="5"/>
      <c r="AE265" s="5"/>
    </row>
    <row r="266" spans="25:31" x14ac:dyDescent="0.3">
      <c r="Y266" s="5"/>
      <c r="Z266" s="5"/>
      <c r="AA266" s="5"/>
      <c r="AB266" s="5"/>
      <c r="AC266" s="5"/>
      <c r="AD266" s="5"/>
      <c r="AE266" s="5"/>
    </row>
    <row r="267" spans="25:31" x14ac:dyDescent="0.3">
      <c r="Y267" s="5"/>
      <c r="Z267" s="5"/>
      <c r="AA267" s="5"/>
      <c r="AB267" s="5"/>
      <c r="AC267" s="5"/>
      <c r="AD267" s="5"/>
      <c r="AE267" s="5"/>
    </row>
    <row r="268" spans="25:31" x14ac:dyDescent="0.3">
      <c r="Y268" s="5"/>
      <c r="Z268" s="5"/>
      <c r="AA268" s="5"/>
      <c r="AB268" s="5"/>
      <c r="AC268" s="5"/>
      <c r="AD268" s="5"/>
      <c r="AE268" s="5"/>
    </row>
    <row r="269" spans="25:31" x14ac:dyDescent="0.3">
      <c r="Y269" s="5"/>
      <c r="Z269" s="5"/>
      <c r="AA269" s="5"/>
      <c r="AB269" s="5"/>
      <c r="AC269" s="5"/>
      <c r="AD269" s="5"/>
      <c r="AE269" s="5"/>
    </row>
    <row r="270" spans="25:31" x14ac:dyDescent="0.3">
      <c r="Y270" s="5"/>
      <c r="Z270" s="5"/>
      <c r="AA270" s="5"/>
      <c r="AB270" s="5"/>
      <c r="AC270" s="5"/>
      <c r="AD270" s="5"/>
      <c r="AE270" s="5"/>
    </row>
    <row r="271" spans="25:31" x14ac:dyDescent="0.3">
      <c r="Y271" s="5"/>
      <c r="Z271" s="5"/>
      <c r="AA271" s="5"/>
      <c r="AB271" s="5"/>
      <c r="AC271" s="5"/>
      <c r="AD271" s="5"/>
      <c r="AE271" s="5"/>
    </row>
    <row r="272" spans="25:31" x14ac:dyDescent="0.3">
      <c r="Y272" s="5"/>
      <c r="Z272" s="5"/>
      <c r="AA272" s="5"/>
      <c r="AB272" s="5"/>
      <c r="AC272" s="5"/>
      <c r="AD272" s="5"/>
      <c r="AE272" s="5"/>
    </row>
    <row r="273" spans="25:31" x14ac:dyDescent="0.3">
      <c r="Y273" s="5"/>
      <c r="Z273" s="5"/>
      <c r="AA273" s="5"/>
      <c r="AB273" s="5"/>
      <c r="AC273" s="5"/>
      <c r="AD273" s="5"/>
      <c r="AE273" s="5"/>
    </row>
    <row r="274" spans="25:31" x14ac:dyDescent="0.3">
      <c r="Y274" s="5"/>
      <c r="Z274" s="5"/>
      <c r="AA274" s="5"/>
      <c r="AB274" s="5"/>
      <c r="AC274" s="5"/>
      <c r="AD274" s="5"/>
      <c r="AE274" s="5"/>
    </row>
    <row r="275" spans="25:31" x14ac:dyDescent="0.3">
      <c r="Y275" s="5"/>
      <c r="Z275" s="5"/>
      <c r="AA275" s="5"/>
      <c r="AB275" s="5"/>
      <c r="AC275" s="5"/>
      <c r="AD275" s="5"/>
      <c r="AE275" s="5"/>
    </row>
    <row r="276" spans="25:31" x14ac:dyDescent="0.3">
      <c r="Y276" s="5"/>
      <c r="Z276" s="5"/>
      <c r="AA276" s="5"/>
      <c r="AB276" s="5"/>
      <c r="AC276" s="5"/>
      <c r="AD276" s="5"/>
      <c r="AE276" s="5"/>
    </row>
    <row r="277" spans="25:31" x14ac:dyDescent="0.3">
      <c r="Y277" s="5"/>
      <c r="Z277" s="5"/>
      <c r="AA277" s="5"/>
      <c r="AB277" s="5"/>
      <c r="AC277" s="5"/>
      <c r="AD277" s="5"/>
      <c r="AE277" s="5"/>
    </row>
    <row r="278" spans="25:31" x14ac:dyDescent="0.3">
      <c r="Y278" s="5"/>
      <c r="Z278" s="5"/>
      <c r="AA278" s="5"/>
      <c r="AB278" s="5"/>
      <c r="AC278" s="5"/>
      <c r="AD278" s="5"/>
      <c r="AE278" s="5"/>
    </row>
    <row r="279" spans="25:31" x14ac:dyDescent="0.3">
      <c r="Y279" s="5"/>
      <c r="Z279" s="5"/>
      <c r="AA279" s="5"/>
      <c r="AB279" s="5"/>
      <c r="AC279" s="5"/>
      <c r="AD279" s="5"/>
      <c r="AE279" s="5"/>
    </row>
    <row r="280" spans="25:31" x14ac:dyDescent="0.3">
      <c r="Y280" s="5"/>
      <c r="Z280" s="5"/>
      <c r="AA280" s="5"/>
      <c r="AB280" s="5"/>
      <c r="AC280" s="5"/>
      <c r="AD280" s="5"/>
      <c r="AE280" s="5"/>
    </row>
    <row r="281" spans="25:31" x14ac:dyDescent="0.3">
      <c r="Y281" s="5"/>
      <c r="Z281" s="5"/>
      <c r="AA281" s="5"/>
      <c r="AB281" s="5"/>
      <c r="AC281" s="5"/>
      <c r="AD281" s="5"/>
      <c r="AE281" s="5"/>
    </row>
    <row r="282" spans="25:31" x14ac:dyDescent="0.3">
      <c r="Y282" s="5"/>
      <c r="Z282" s="5"/>
      <c r="AA282" s="5"/>
      <c r="AB282" s="5"/>
      <c r="AC282" s="5"/>
      <c r="AD282" s="5"/>
      <c r="AE282" s="5"/>
    </row>
    <row r="283" spans="25:31" x14ac:dyDescent="0.3">
      <c r="Y283" s="5"/>
      <c r="Z283" s="5"/>
      <c r="AA283" s="5"/>
      <c r="AB283" s="5"/>
      <c r="AC283" s="5"/>
      <c r="AD283" s="5"/>
      <c r="AE283" s="5"/>
    </row>
    <row r="284" spans="25:31" x14ac:dyDescent="0.3">
      <c r="Y284" s="5"/>
      <c r="Z284" s="5"/>
      <c r="AA284" s="5"/>
      <c r="AB284" s="5"/>
      <c r="AC284" s="5"/>
      <c r="AD284" s="5"/>
      <c r="AE284" s="5"/>
    </row>
    <row r="285" spans="25:31" x14ac:dyDescent="0.3">
      <c r="Y285" s="5"/>
      <c r="Z285" s="5"/>
      <c r="AA285" s="5"/>
      <c r="AB285" s="5"/>
      <c r="AC285" s="5"/>
      <c r="AD285" s="5"/>
      <c r="AE285" s="5"/>
    </row>
    <row r="286" spans="25:31" x14ac:dyDescent="0.3">
      <c r="Y286" s="5"/>
      <c r="Z286" s="5"/>
      <c r="AA286" s="5"/>
      <c r="AB286" s="5"/>
      <c r="AC286" s="5"/>
      <c r="AD286" s="5"/>
      <c r="AE286" s="5"/>
    </row>
    <row r="287" spans="25:31" x14ac:dyDescent="0.3">
      <c r="Y287" s="5"/>
      <c r="Z287" s="5"/>
      <c r="AA287" s="5"/>
      <c r="AB287" s="5"/>
      <c r="AC287" s="5"/>
      <c r="AD287" s="5"/>
      <c r="AE287" s="5"/>
    </row>
    <row r="288" spans="25:31" x14ac:dyDescent="0.3">
      <c r="Y288" s="5"/>
      <c r="Z288" s="5"/>
      <c r="AA288" s="5"/>
      <c r="AB288" s="5"/>
      <c r="AC288" s="5"/>
      <c r="AD288" s="5"/>
      <c r="AE288" s="5"/>
    </row>
    <row r="289" spans="25:31" x14ac:dyDescent="0.3">
      <c r="Y289" s="5"/>
      <c r="Z289" s="5"/>
      <c r="AA289" s="5"/>
      <c r="AB289" s="5"/>
      <c r="AC289" s="5"/>
      <c r="AD289" s="5"/>
      <c r="AE289" s="5"/>
    </row>
    <row r="290" spans="25:31" x14ac:dyDescent="0.3">
      <c r="Y290" s="5"/>
      <c r="Z290" s="5"/>
      <c r="AA290" s="5"/>
      <c r="AB290" s="5"/>
      <c r="AC290" s="5"/>
      <c r="AD290" s="5"/>
      <c r="AE290" s="5"/>
    </row>
    <row r="291" spans="25:31" x14ac:dyDescent="0.3">
      <c r="Y291" s="5"/>
      <c r="Z291" s="5"/>
      <c r="AA291" s="5"/>
      <c r="AB291" s="5"/>
      <c r="AC291" s="5"/>
      <c r="AD291" s="5"/>
      <c r="AE291" s="5"/>
    </row>
    <row r="292" spans="25:31" x14ac:dyDescent="0.3">
      <c r="Y292" s="5"/>
      <c r="Z292" s="5"/>
      <c r="AA292" s="5"/>
      <c r="AB292" s="5"/>
      <c r="AC292" s="5"/>
      <c r="AD292" s="5"/>
      <c r="AE292" s="5"/>
    </row>
    <row r="293" spans="25:31" x14ac:dyDescent="0.3">
      <c r="Y293" s="5"/>
      <c r="Z293" s="5"/>
      <c r="AA293" s="5"/>
      <c r="AB293" s="5"/>
      <c r="AC293" s="5"/>
      <c r="AD293" s="5"/>
      <c r="AE293" s="5"/>
    </row>
    <row r="294" spans="25:31" x14ac:dyDescent="0.3">
      <c r="Y294" s="5"/>
      <c r="Z294" s="5"/>
      <c r="AA294" s="5"/>
      <c r="AB294" s="5"/>
      <c r="AC294" s="5"/>
      <c r="AD294" s="5"/>
      <c r="AE294" s="5"/>
    </row>
    <row r="295" spans="25:31" x14ac:dyDescent="0.3">
      <c r="Y295" s="5"/>
      <c r="Z295" s="5"/>
      <c r="AA295" s="5"/>
      <c r="AB295" s="5"/>
      <c r="AC295" s="5"/>
      <c r="AD295" s="5"/>
      <c r="AE295" s="5"/>
    </row>
    <row r="296" spans="25:31" x14ac:dyDescent="0.3">
      <c r="Y296" s="5"/>
      <c r="Z296" s="5"/>
      <c r="AA296" s="5"/>
      <c r="AB296" s="5"/>
      <c r="AC296" s="5"/>
      <c r="AD296" s="5"/>
      <c r="AE296" s="5"/>
    </row>
    <row r="297" spans="25:31" x14ac:dyDescent="0.3">
      <c r="Y297" s="5"/>
      <c r="Z297" s="5"/>
      <c r="AA297" s="5"/>
      <c r="AB297" s="5"/>
      <c r="AC297" s="5"/>
      <c r="AD297" s="5"/>
      <c r="AE297" s="5"/>
    </row>
    <row r="298" spans="25:31" x14ac:dyDescent="0.3">
      <c r="Y298" s="5"/>
      <c r="Z298" s="5"/>
      <c r="AA298" s="5"/>
      <c r="AB298" s="5"/>
      <c r="AC298" s="5"/>
      <c r="AD298" s="5"/>
      <c r="AE298" s="5"/>
    </row>
    <row r="299" spans="25:31" x14ac:dyDescent="0.3">
      <c r="Y299" s="5"/>
      <c r="Z299" s="5"/>
      <c r="AA299" s="5"/>
      <c r="AB299" s="5"/>
      <c r="AC299" s="5"/>
      <c r="AD299" s="5"/>
      <c r="AE299" s="5"/>
    </row>
    <row r="300" spans="25:31" x14ac:dyDescent="0.3">
      <c r="Y300" s="5"/>
      <c r="Z300" s="5"/>
      <c r="AA300" s="5"/>
      <c r="AB300" s="5"/>
      <c r="AC300" s="5"/>
      <c r="AD300" s="5"/>
      <c r="AE300" s="5"/>
    </row>
    <row r="301" spans="25:31" x14ac:dyDescent="0.3">
      <c r="Y301" s="5"/>
      <c r="Z301" s="5"/>
      <c r="AA301" s="5"/>
      <c r="AB301" s="5"/>
      <c r="AC301" s="5"/>
      <c r="AD301" s="5"/>
      <c r="AE301" s="5"/>
    </row>
    <row r="302" spans="25:31" x14ac:dyDescent="0.3">
      <c r="Y302" s="5"/>
      <c r="Z302" s="5"/>
      <c r="AA302" s="5"/>
      <c r="AB302" s="5"/>
      <c r="AC302" s="5"/>
      <c r="AD302" s="5"/>
      <c r="AE302" s="5"/>
    </row>
    <row r="303" spans="25:31" x14ac:dyDescent="0.3">
      <c r="Y303" s="5"/>
      <c r="Z303" s="5"/>
      <c r="AA303" s="5"/>
      <c r="AB303" s="5"/>
      <c r="AC303" s="5"/>
      <c r="AD303" s="5"/>
      <c r="AE303" s="5"/>
    </row>
    <row r="304" spans="25:31" x14ac:dyDescent="0.3">
      <c r="Y304" s="5"/>
      <c r="Z304" s="5"/>
      <c r="AA304" s="5"/>
      <c r="AB304" s="5"/>
      <c r="AC304" s="5"/>
      <c r="AD304" s="5"/>
      <c r="AE304" s="5"/>
    </row>
    <row r="305" spans="25:31" x14ac:dyDescent="0.3">
      <c r="Y305" s="5"/>
      <c r="Z305" s="5"/>
      <c r="AA305" s="5"/>
      <c r="AB305" s="5"/>
      <c r="AC305" s="5"/>
      <c r="AD305" s="5"/>
      <c r="AE305" s="5"/>
    </row>
    <row r="306" spans="25:31" x14ac:dyDescent="0.3">
      <c r="Y306" s="5"/>
      <c r="Z306" s="5"/>
      <c r="AA306" s="5"/>
      <c r="AB306" s="5"/>
      <c r="AC306" s="5"/>
      <c r="AD306" s="5"/>
      <c r="AE306" s="5"/>
    </row>
    <row r="307" spans="25:31" x14ac:dyDescent="0.3">
      <c r="Y307" s="5"/>
      <c r="Z307" s="5"/>
      <c r="AA307" s="5"/>
      <c r="AB307" s="5"/>
      <c r="AC307" s="5"/>
      <c r="AD307" s="5"/>
      <c r="AE307" s="5"/>
    </row>
    <row r="308" spans="25:31" x14ac:dyDescent="0.3">
      <c r="Y308" s="5"/>
      <c r="Z308" s="5"/>
      <c r="AA308" s="5"/>
      <c r="AB308" s="5"/>
      <c r="AC308" s="5"/>
      <c r="AD308" s="5"/>
      <c r="AE308" s="5"/>
    </row>
    <row r="309" spans="25:31" x14ac:dyDescent="0.3">
      <c r="Y309" s="5"/>
      <c r="Z309" s="5"/>
      <c r="AA309" s="5"/>
      <c r="AB309" s="5"/>
      <c r="AC309" s="5"/>
      <c r="AD309" s="5"/>
      <c r="AE309" s="5"/>
    </row>
    <row r="310" spans="25:31" x14ac:dyDescent="0.3">
      <c r="Y310" s="5"/>
      <c r="Z310" s="5"/>
      <c r="AA310" s="5"/>
      <c r="AB310" s="5"/>
      <c r="AC310" s="5"/>
      <c r="AD310" s="5"/>
      <c r="AE310" s="5"/>
    </row>
    <row r="311" spans="25:31" x14ac:dyDescent="0.3">
      <c r="Y311" s="5"/>
      <c r="Z311" s="5"/>
      <c r="AA311" s="5"/>
      <c r="AB311" s="5"/>
      <c r="AC311" s="5"/>
      <c r="AD311" s="5"/>
      <c r="AE311" s="5"/>
    </row>
    <row r="312" spans="25:31" x14ac:dyDescent="0.3">
      <c r="Y312" s="5"/>
      <c r="Z312" s="5"/>
      <c r="AA312" s="5"/>
      <c r="AB312" s="5"/>
      <c r="AC312" s="5"/>
      <c r="AD312" s="5"/>
      <c r="AE312" s="5"/>
    </row>
    <row r="313" spans="25:31" x14ac:dyDescent="0.3">
      <c r="Y313" s="5"/>
      <c r="Z313" s="5"/>
      <c r="AA313" s="5"/>
      <c r="AB313" s="5"/>
      <c r="AC313" s="5"/>
      <c r="AD313" s="5"/>
      <c r="AE313" s="5"/>
    </row>
    <row r="314" spans="25:31" x14ac:dyDescent="0.3">
      <c r="Y314" s="5"/>
      <c r="Z314" s="5"/>
      <c r="AA314" s="5"/>
      <c r="AB314" s="5"/>
      <c r="AC314" s="5"/>
      <c r="AD314" s="5"/>
      <c r="AE314" s="5"/>
    </row>
    <row r="315" spans="25:31" x14ac:dyDescent="0.3">
      <c r="Y315" s="5"/>
      <c r="Z315" s="5"/>
      <c r="AA315" s="5"/>
      <c r="AB315" s="5"/>
      <c r="AC315" s="5"/>
      <c r="AD315" s="5"/>
      <c r="AE315" s="5"/>
    </row>
    <row r="316" spans="25:31" x14ac:dyDescent="0.3">
      <c r="Y316" s="5"/>
      <c r="Z316" s="5"/>
      <c r="AA316" s="5"/>
      <c r="AB316" s="5"/>
      <c r="AC316" s="5"/>
      <c r="AD316" s="5"/>
      <c r="AE316" s="5"/>
    </row>
    <row r="317" spans="25:31" x14ac:dyDescent="0.3">
      <c r="Y317" s="5"/>
      <c r="Z317" s="5"/>
      <c r="AA317" s="5"/>
      <c r="AB317" s="5"/>
      <c r="AC317" s="5"/>
      <c r="AD317" s="5"/>
      <c r="AE317" s="5"/>
    </row>
    <row r="318" spans="25:31" x14ac:dyDescent="0.3">
      <c r="Y318" s="5"/>
      <c r="Z318" s="5"/>
      <c r="AA318" s="5"/>
      <c r="AB318" s="5"/>
      <c r="AC318" s="5"/>
      <c r="AD318" s="5"/>
      <c r="AE318" s="5"/>
    </row>
    <row r="319" spans="25:31" x14ac:dyDescent="0.3">
      <c r="Y319" s="5"/>
      <c r="Z319" s="5"/>
      <c r="AA319" s="5"/>
      <c r="AB319" s="5"/>
      <c r="AC319" s="5"/>
      <c r="AD319" s="5"/>
      <c r="AE319" s="5"/>
    </row>
    <row r="320" spans="25:31" x14ac:dyDescent="0.3">
      <c r="Y320" s="5"/>
      <c r="Z320" s="5"/>
      <c r="AA320" s="5"/>
      <c r="AB320" s="5"/>
      <c r="AC320" s="5"/>
      <c r="AD320" s="5"/>
      <c r="AE320" s="5"/>
    </row>
    <row r="321" spans="25:31" x14ac:dyDescent="0.3">
      <c r="Y321" s="5"/>
      <c r="Z321" s="5"/>
      <c r="AA321" s="5"/>
      <c r="AB321" s="5"/>
      <c r="AC321" s="5"/>
      <c r="AD321" s="5"/>
      <c r="AE321" s="5"/>
    </row>
    <row r="322" spans="25:31" x14ac:dyDescent="0.3">
      <c r="Y322" s="5"/>
      <c r="Z322" s="5"/>
      <c r="AA322" s="5"/>
      <c r="AB322" s="5"/>
      <c r="AC322" s="5"/>
      <c r="AD322" s="5"/>
      <c r="AE322" s="5"/>
    </row>
    <row r="323" spans="25:31" x14ac:dyDescent="0.3">
      <c r="Y323" s="5"/>
      <c r="Z323" s="5"/>
      <c r="AA323" s="5"/>
      <c r="AB323" s="5"/>
      <c r="AC323" s="5"/>
      <c r="AD323" s="5"/>
      <c r="AE323" s="5"/>
    </row>
    <row r="324" spans="25:31" x14ac:dyDescent="0.3">
      <c r="Y324" s="5"/>
      <c r="Z324" s="5"/>
      <c r="AA324" s="5"/>
      <c r="AB324" s="5"/>
      <c r="AC324" s="5"/>
      <c r="AD324" s="5"/>
      <c r="AE324" s="5"/>
    </row>
    <row r="325" spans="25:31" x14ac:dyDescent="0.3">
      <c r="Y325" s="5"/>
      <c r="Z325" s="5"/>
      <c r="AA325" s="5"/>
      <c r="AB325" s="5"/>
      <c r="AC325" s="5"/>
      <c r="AD325" s="5"/>
      <c r="AE325" s="5"/>
    </row>
    <row r="326" spans="25:31" x14ac:dyDescent="0.3">
      <c r="Y326" s="5"/>
      <c r="Z326" s="5"/>
      <c r="AA326" s="5"/>
      <c r="AB326" s="5"/>
      <c r="AC326" s="5"/>
      <c r="AD326" s="5"/>
      <c r="AE326" s="5"/>
    </row>
    <row r="327" spans="25:31" x14ac:dyDescent="0.3">
      <c r="Y327" s="5"/>
      <c r="Z327" s="5"/>
      <c r="AA327" s="5"/>
      <c r="AB327" s="5"/>
      <c r="AC327" s="5"/>
      <c r="AD327" s="5"/>
      <c r="AE327" s="5"/>
    </row>
    <row r="328" spans="25:31" x14ac:dyDescent="0.3">
      <c r="Y328" s="5"/>
      <c r="Z328" s="5"/>
      <c r="AA328" s="5"/>
      <c r="AB328" s="5"/>
      <c r="AC328" s="5"/>
      <c r="AD328" s="5"/>
      <c r="AE328" s="5"/>
    </row>
    <row r="329" spans="25:31" x14ac:dyDescent="0.3">
      <c r="Y329" s="5"/>
      <c r="Z329" s="5"/>
      <c r="AA329" s="5"/>
      <c r="AB329" s="5"/>
      <c r="AC329" s="5"/>
      <c r="AD329" s="5"/>
      <c r="AE329" s="5"/>
    </row>
    <row r="330" spans="25:31" x14ac:dyDescent="0.3">
      <c r="Y330" s="5"/>
      <c r="Z330" s="5"/>
      <c r="AA330" s="5"/>
      <c r="AB330" s="5"/>
      <c r="AC330" s="5"/>
      <c r="AD330" s="5"/>
      <c r="AE330" s="5"/>
    </row>
    <row r="331" spans="25:31" x14ac:dyDescent="0.3">
      <c r="Y331" s="5"/>
      <c r="Z331" s="5"/>
      <c r="AA331" s="5"/>
      <c r="AB331" s="5"/>
      <c r="AC331" s="5"/>
      <c r="AD331" s="5"/>
      <c r="AE331" s="5"/>
    </row>
    <row r="332" spans="25:31" x14ac:dyDescent="0.3">
      <c r="Y332" s="5"/>
      <c r="Z332" s="5"/>
      <c r="AA332" s="5"/>
      <c r="AB332" s="5"/>
      <c r="AC332" s="5"/>
      <c r="AD332" s="5"/>
      <c r="AE332" s="5"/>
    </row>
    <row r="333" spans="25:31" x14ac:dyDescent="0.3">
      <c r="Y333" s="5"/>
      <c r="Z333" s="5"/>
      <c r="AA333" s="5"/>
      <c r="AB333" s="5"/>
      <c r="AC333" s="5"/>
      <c r="AD333" s="5"/>
      <c r="AE333" s="5"/>
    </row>
    <row r="334" spans="25:31" x14ac:dyDescent="0.3">
      <c r="Y334" s="5"/>
      <c r="Z334" s="5"/>
      <c r="AA334" s="5"/>
      <c r="AB334" s="5"/>
      <c r="AC334" s="5"/>
      <c r="AD334" s="5"/>
      <c r="AE334" s="5"/>
    </row>
    <row r="335" spans="25:31" x14ac:dyDescent="0.3">
      <c r="Y335" s="5"/>
      <c r="Z335" s="5"/>
      <c r="AA335" s="5"/>
      <c r="AB335" s="5"/>
      <c r="AC335" s="5"/>
      <c r="AD335" s="5"/>
      <c r="AE335" s="5"/>
    </row>
    <row r="336" spans="25:31" x14ac:dyDescent="0.3">
      <c r="Y336" s="5"/>
      <c r="Z336" s="5"/>
      <c r="AA336" s="5"/>
      <c r="AB336" s="5"/>
      <c r="AC336" s="5"/>
      <c r="AD336" s="5"/>
      <c r="AE336" s="5"/>
    </row>
    <row r="337" spans="25:31" x14ac:dyDescent="0.3">
      <c r="Y337" s="5"/>
      <c r="Z337" s="5"/>
      <c r="AA337" s="5"/>
      <c r="AB337" s="5"/>
      <c r="AC337" s="5"/>
      <c r="AD337" s="5"/>
      <c r="AE337" s="5"/>
    </row>
    <row r="338" spans="25:31" x14ac:dyDescent="0.3">
      <c r="Y338" s="5"/>
      <c r="Z338" s="5"/>
      <c r="AA338" s="5"/>
      <c r="AB338" s="5"/>
      <c r="AC338" s="5"/>
      <c r="AD338" s="5"/>
      <c r="AE338" s="5"/>
    </row>
    <row r="339" spans="25:31" x14ac:dyDescent="0.3">
      <c r="Y339" s="5"/>
      <c r="Z339" s="5"/>
      <c r="AA339" s="5"/>
      <c r="AB339" s="5"/>
      <c r="AC339" s="5"/>
      <c r="AD339" s="5"/>
      <c r="AE339" s="5"/>
    </row>
    <row r="340" spans="25:31" x14ac:dyDescent="0.3">
      <c r="Y340" s="5"/>
      <c r="Z340" s="5"/>
      <c r="AA340" s="5"/>
      <c r="AB340" s="5"/>
      <c r="AC340" s="5"/>
      <c r="AD340" s="5"/>
      <c r="AE340" s="5"/>
    </row>
    <row r="341" spans="25:31" x14ac:dyDescent="0.3">
      <c r="Y341" s="5"/>
      <c r="Z341" s="5"/>
      <c r="AA341" s="5"/>
      <c r="AB341" s="5"/>
      <c r="AC341" s="5"/>
      <c r="AD341" s="5"/>
      <c r="AE341" s="5"/>
    </row>
    <row r="342" spans="25:31" x14ac:dyDescent="0.3">
      <c r="Y342" s="5"/>
      <c r="Z342" s="5"/>
      <c r="AA342" s="5"/>
      <c r="AB342" s="5"/>
      <c r="AC342" s="5"/>
      <c r="AD342" s="5"/>
      <c r="AE342" s="5"/>
    </row>
    <row r="343" spans="25:31" x14ac:dyDescent="0.3">
      <c r="Y343" s="5"/>
      <c r="Z343" s="5"/>
      <c r="AA343" s="5"/>
      <c r="AB343" s="5"/>
      <c r="AC343" s="5"/>
      <c r="AD343" s="5"/>
      <c r="AE343" s="5"/>
    </row>
  </sheetData>
  <sheetProtection algorithmName="SHA-512" hashValue="ogqb3JY2DBL8YpI5J8E8BhPRNw1PHYk24pCd3//7J0rLmZysAJSPvb1k/7XE80TmJXVBzVR3wJDjkG82hL1yag==" saltValue="phshAduAlD1zyWWWzmBzgQ==" spinCount="100000" sheet="1"/>
  <mergeCells count="10">
    <mergeCell ref="B31:C31"/>
    <mergeCell ref="B20:C20"/>
    <mergeCell ref="G20:H20"/>
    <mergeCell ref="B21:C21"/>
    <mergeCell ref="G21:H21"/>
    <mergeCell ref="G10:H10"/>
    <mergeCell ref="M10:N10"/>
    <mergeCell ref="G11:H11"/>
    <mergeCell ref="M11:N11"/>
    <mergeCell ref="B30:C30"/>
  </mergeCells>
  <conditionalFormatting sqref="J26:J33">
    <cfRule type="cellIs" dxfId="0" priority="1" operator="between">
      <formula>-0.02</formula>
      <formula>0.02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F1C428467BC743BD4983E944D255C2" ma:contentTypeVersion="3" ma:contentTypeDescription="Ein neues Dokument erstellen." ma:contentTypeScope="" ma:versionID="52e2c69803a60fdcdbcc1ed11c4abbbb">
  <xsd:schema xmlns:xsd="http://www.w3.org/2001/XMLSchema" xmlns:xs="http://www.w3.org/2001/XMLSchema" xmlns:p="http://schemas.microsoft.com/office/2006/metadata/properties" xmlns:ns2="e1870166-6b8c-4abc-82c5-8f7e62fc16eb" targetNamespace="http://schemas.microsoft.com/office/2006/metadata/properties" ma:root="true" ma:fieldsID="5476c3c02df61848f81f32800232f574" ns2:_="">
    <xsd:import namespace="e1870166-6b8c-4abc-82c5-8f7e62fc16e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70166-6b8c-4abc-82c5-8f7e62fc16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44FBAC-72E0-4D3B-85EF-6AB1DE8824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BC7DC7-93CA-4C15-B299-F18E41FA6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870166-6b8c-4abc-82c5-8f7e62fc1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2AC75-47B6-4CA8-A481-17C0287FF97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1870166-6b8c-4abc-82c5-8f7e62fc16e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Toolchanger adj.</vt:lpstr>
      <vt:lpstr>A-Axis</vt:lpstr>
      <vt:lpstr>Value table</vt:lpstr>
      <vt:lpstr>Print</vt:lpstr>
      <vt:lpstr>Calculation</vt:lpstr>
      <vt:lpstr>Print!Druckbereich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slinder</dc:creator>
  <cp:lastModifiedBy>Joachim Holzner</cp:lastModifiedBy>
  <cp:lastPrinted>2015-08-12T15:47:51Z</cp:lastPrinted>
  <dcterms:created xsi:type="dcterms:W3CDTF">2014-01-14T13:06:16Z</dcterms:created>
  <dcterms:modified xsi:type="dcterms:W3CDTF">2017-02-14T16:45:03Z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0x01010070F1C428467BC743BD4983E944D255C2</vt:lpwstr>
  </property>
</Properties>
</file>